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1\DATOS ABIERTOS 2021\TRIM 4\"/>
    </mc:Choice>
  </mc:AlternateContent>
  <bookViews>
    <workbookView xWindow="0" yWindow="0" windowWidth="21600" windowHeight="9435"/>
  </bookViews>
  <sheets>
    <sheet name="TRIM 4" sheetId="6" r:id="rId1"/>
    <sheet name="Hoja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6" l="1"/>
  <c r="Q13" i="6"/>
  <c r="K17" i="6" l="1"/>
  <c r="K18" i="6"/>
  <c r="K16" i="6"/>
  <c r="K14" i="6"/>
  <c r="E14" i="6"/>
  <c r="G14" i="6" s="1"/>
  <c r="K9" i="6"/>
  <c r="K10" i="6"/>
  <c r="K11" i="6"/>
  <c r="K12" i="6"/>
  <c r="K8" i="6"/>
  <c r="J20" i="6" l="1"/>
  <c r="J13" i="6"/>
  <c r="J15" i="6" s="1"/>
  <c r="J19" i="6" s="1"/>
  <c r="R20" i="6"/>
  <c r="S20" i="6"/>
  <c r="T20" i="6"/>
  <c r="U20" i="6"/>
  <c r="S13" i="6"/>
  <c r="T13" i="6"/>
  <c r="U13" i="6"/>
  <c r="U15" i="6" s="1"/>
  <c r="U19" i="6" s="1"/>
  <c r="U22" i="6" l="1"/>
  <c r="J22" i="6"/>
  <c r="J21" i="6"/>
  <c r="U21" i="6"/>
  <c r="T15" i="6"/>
  <c r="S15" i="6"/>
  <c r="O20" i="6"/>
  <c r="N20" i="6"/>
  <c r="M20" i="6"/>
  <c r="L20" i="6"/>
  <c r="I20" i="6"/>
  <c r="F20" i="6"/>
  <c r="D20" i="6"/>
  <c r="B20" i="6"/>
  <c r="E18" i="6"/>
  <c r="G18" i="6" s="1"/>
  <c r="E17" i="6"/>
  <c r="E16" i="6"/>
  <c r="G16" i="6" s="1"/>
  <c r="R13" i="6"/>
  <c r="Q15" i="6" s="1"/>
  <c r="P15" i="6"/>
  <c r="O13" i="6"/>
  <c r="O15" i="6" s="1"/>
  <c r="O21" i="6" s="1"/>
  <c r="N13" i="6"/>
  <c r="N15" i="6" s="1"/>
  <c r="N21" i="6" s="1"/>
  <c r="M13" i="6"/>
  <c r="M15" i="6" s="1"/>
  <c r="M21" i="6" s="1"/>
  <c r="L13" i="6"/>
  <c r="L15" i="6" s="1"/>
  <c r="L21" i="6" s="1"/>
  <c r="I13" i="6"/>
  <c r="I15" i="6" s="1"/>
  <c r="I21" i="6" s="1"/>
  <c r="H13" i="6"/>
  <c r="F13" i="6"/>
  <c r="F15" i="6" s="1"/>
  <c r="F21" i="6" s="1"/>
  <c r="D13" i="6"/>
  <c r="D15" i="6" s="1"/>
  <c r="D21" i="6" s="1"/>
  <c r="C13" i="6"/>
  <c r="C15" i="6" s="1"/>
  <c r="B13" i="6"/>
  <c r="B15" i="6" s="1"/>
  <c r="B21" i="6" s="1"/>
  <c r="E12" i="6"/>
  <c r="G12" i="6" s="1"/>
  <c r="E11" i="6"/>
  <c r="G11" i="6" s="1"/>
  <c r="E10" i="6"/>
  <c r="G10" i="6" s="1"/>
  <c r="E9" i="6"/>
  <c r="E8" i="6"/>
  <c r="G8" i="6" s="1"/>
  <c r="Q21" i="6" l="1"/>
  <c r="Q19" i="6"/>
  <c r="Q22" i="6" s="1"/>
  <c r="H15" i="6"/>
  <c r="K13" i="6"/>
  <c r="K15" i="6" s="1"/>
  <c r="K21" i="6" s="1"/>
  <c r="T19" i="6"/>
  <c r="T22" i="6" s="1"/>
  <c r="T21" i="6"/>
  <c r="R15" i="6"/>
  <c r="S19" i="6"/>
  <c r="S22" i="6" s="1"/>
  <c r="S21" i="6"/>
  <c r="E20" i="6"/>
  <c r="K20" i="6"/>
  <c r="G17" i="6"/>
  <c r="E13" i="6"/>
  <c r="E15" i="6" s="1"/>
  <c r="E21" i="6" s="1"/>
  <c r="G9" i="6"/>
  <c r="D19" i="6"/>
  <c r="D22" i="6" s="1"/>
  <c r="M19" i="6"/>
  <c r="M22" i="6" s="1"/>
  <c r="B19" i="6"/>
  <c r="B22" i="6" s="1"/>
  <c r="N19" i="6"/>
  <c r="N22" i="6" s="1"/>
  <c r="L19" i="6"/>
  <c r="L22" i="6" s="1"/>
  <c r="F19" i="6"/>
  <c r="F22" i="6" s="1"/>
  <c r="I19" i="6"/>
  <c r="I22" i="6" s="1"/>
  <c r="O19" i="6"/>
  <c r="O22" i="6" s="1"/>
  <c r="G20" i="6" l="1"/>
  <c r="G13" i="6"/>
  <c r="R19" i="6"/>
  <c r="R22" i="6" s="1"/>
  <c r="R21" i="6"/>
  <c r="K19" i="6"/>
  <c r="K22" i="6" s="1"/>
  <c r="E19" i="6"/>
  <c r="E22" i="6" s="1"/>
  <c r="G15" i="6" l="1"/>
  <c r="G19" i="6" s="1"/>
  <c r="G22" i="6" s="1"/>
  <c r="G21" i="6" l="1"/>
</calcChain>
</file>

<file path=xl/sharedStrings.xml><?xml version="1.0" encoding="utf-8"?>
<sst xmlns="http://schemas.openxmlformats.org/spreadsheetml/2006/main" count="45" uniqueCount="42">
  <si>
    <t>Indicador/servicio</t>
  </si>
  <si>
    <t>GINECOOBSTETRICIA</t>
  </si>
  <si>
    <t>TERAPIAS</t>
  </si>
  <si>
    <t>TOTAL</t>
  </si>
  <si>
    <t>SubObs</t>
  </si>
  <si>
    <t>Subtotal 1</t>
  </si>
  <si>
    <t>Subtotal 2</t>
  </si>
  <si>
    <t>UCIN</t>
  </si>
  <si>
    <t>UCIREN I Y II</t>
  </si>
  <si>
    <t>UCIA</t>
  </si>
  <si>
    <t xml:space="preserve">Cunero
 Transición </t>
  </si>
  <si>
    <t>Ingresos</t>
  </si>
  <si>
    <t xml:space="preserve">  Egresos por mejoría</t>
  </si>
  <si>
    <t xml:space="preserve">  Traslados</t>
  </si>
  <si>
    <t xml:space="preserve">  Altas voluntarias</t>
  </si>
  <si>
    <t xml:space="preserve">  Defunciones</t>
  </si>
  <si>
    <t xml:space="preserve">  Subtotal</t>
  </si>
  <si>
    <t xml:space="preserve">  Movimientos internos</t>
  </si>
  <si>
    <t>Egresos, total de</t>
  </si>
  <si>
    <t>Días estancia</t>
  </si>
  <si>
    <t>Días paciente</t>
  </si>
  <si>
    <t>Días cama</t>
  </si>
  <si>
    <t>Promedio días estancia</t>
  </si>
  <si>
    <t>Porcentaje de ocupación</t>
  </si>
  <si>
    <t>Indice de rotación</t>
  </si>
  <si>
    <t>Intervalo de sustitución</t>
  </si>
  <si>
    <t>Camas</t>
  </si>
  <si>
    <t>2o. Piso</t>
  </si>
  <si>
    <t>3er. Piso</t>
  </si>
  <si>
    <t>4o. Piso</t>
  </si>
  <si>
    <t>5o. Piso</t>
  </si>
  <si>
    <t>TIMN</t>
  </si>
  <si>
    <t>UTIA</t>
  </si>
  <si>
    <t>ADULTAS</t>
  </si>
  <si>
    <t>NEONATAL
3er. PISO</t>
  </si>
  <si>
    <t>NEON-URG-COV</t>
  </si>
  <si>
    <t>NEONATAL
2do. PISO</t>
  </si>
  <si>
    <t>ÁREAS COVID</t>
  </si>
  <si>
    <t>egresos21</t>
  </si>
  <si>
    <t>UCIN- Unidad de Cuidados Intensivos Neonatales; UCIREN I y II- Unidad de Cuidados Intermedios del Recién Nacido;  UCIA- Unidad de Cuidados Intensivos del Adulto;  TIMN- Terapia de Invasión Mínima del Neonato; UTIA - Unidad de Terapia Intermedia de Adultas
Por la pandemia por SARS-CoV2 hubo necesidad de reconvertir servicios, así el 3er. Piso se dedicó a recibir sólo neonatos COVID positivos, el 20 Piso se destinó a recibir tanto adultas como neonatos con sospecha de COVID, en tanto se reciben los resultados de la PCR.</t>
  </si>
  <si>
    <t>NEONATOLOGIA ALOJAMIENTO CONJUNTO</t>
  </si>
  <si>
    <t>INSTITUTO NACIONAL DE PERINATOLOGÍA
ESTADÍSTICA HOSPITALARIA, 4o. TRIMESTRE 2021 (enero a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</si>
</sst>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3" fontId="0" fillId="0" borderId="30" xfId="0" applyNumberFormat="1" applyFont="1" applyBorder="1" applyAlignment="1">
      <alignment horizontal="center" vertical="center"/>
    </xf>
    <xf numFmtId="3" fontId="0" fillId="2" borderId="30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7" fontId="0" fillId="2" borderId="8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5"/>
  <sheetViews>
    <sheetView tabSelected="1" workbookViewId="0">
      <selection activeCell="W13" sqref="W13"/>
    </sheetView>
  </sheetViews>
  <sheetFormatPr baseColWidth="10" defaultRowHeight="15" x14ac:dyDescent="0.25"/>
  <cols>
    <col min="1" max="1" width="35.140625" customWidth="1"/>
    <col min="2" max="2" width="11.42578125" customWidth="1"/>
  </cols>
  <sheetData>
    <row r="1" spans="1:22" x14ac:dyDescent="0.25">
      <c r="A1" s="34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2" ht="15.75" thickBot="1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</row>
    <row r="6" spans="1:22" ht="15.75" customHeight="1" thickBot="1" x14ac:dyDescent="0.3">
      <c r="A6" s="40" t="s">
        <v>0</v>
      </c>
      <c r="B6" s="42" t="s">
        <v>1</v>
      </c>
      <c r="C6" s="43"/>
      <c r="D6" s="43"/>
      <c r="E6" s="43"/>
      <c r="F6" s="43"/>
      <c r="G6" s="44"/>
      <c r="H6" s="45" t="s">
        <v>40</v>
      </c>
      <c r="I6" s="43"/>
      <c r="J6" s="46"/>
      <c r="K6" s="44"/>
      <c r="L6" s="47" t="s">
        <v>2</v>
      </c>
      <c r="M6" s="48"/>
      <c r="N6" s="48"/>
      <c r="O6" s="48"/>
      <c r="P6" s="49"/>
      <c r="Q6" s="7"/>
      <c r="R6" s="28" t="s">
        <v>37</v>
      </c>
      <c r="S6" s="29"/>
      <c r="T6" s="29"/>
      <c r="U6" s="30"/>
      <c r="V6" s="26" t="s">
        <v>3</v>
      </c>
    </row>
    <row r="7" spans="1:22" ht="30.75" thickBot="1" x14ac:dyDescent="0.3">
      <c r="A7" s="41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33</v>
      </c>
      <c r="S7" s="10" t="s">
        <v>34</v>
      </c>
      <c r="T7" s="10" t="s">
        <v>35</v>
      </c>
      <c r="U7" s="10" t="s">
        <v>36</v>
      </c>
      <c r="V7" s="27"/>
    </row>
    <row r="8" spans="1:22" x14ac:dyDescent="0.25">
      <c r="A8" s="4" t="s">
        <v>11</v>
      </c>
      <c r="B8" s="9">
        <v>1665</v>
      </c>
      <c r="C8" s="12">
        <v>39</v>
      </c>
      <c r="D8" s="9">
        <v>1883</v>
      </c>
      <c r="E8" s="16">
        <f>SUM(B8:D8)</f>
        <v>3587</v>
      </c>
      <c r="F8" s="13">
        <v>848</v>
      </c>
      <c r="G8" s="17">
        <f>E8+F8</f>
        <v>4435</v>
      </c>
      <c r="H8" s="13">
        <v>0</v>
      </c>
      <c r="I8" s="13">
        <v>993</v>
      </c>
      <c r="J8" s="13">
        <v>80</v>
      </c>
      <c r="K8" s="17">
        <f>H8+I8+J8</f>
        <v>1073</v>
      </c>
      <c r="L8" s="12">
        <v>152</v>
      </c>
      <c r="M8" s="12">
        <v>301</v>
      </c>
      <c r="N8" s="12">
        <v>225</v>
      </c>
      <c r="O8" s="12">
        <v>452</v>
      </c>
      <c r="P8" s="12">
        <v>87</v>
      </c>
      <c r="Q8" s="12">
        <v>0</v>
      </c>
      <c r="R8" s="15">
        <v>366</v>
      </c>
      <c r="S8" s="20">
        <v>187</v>
      </c>
      <c r="T8" s="20">
        <v>200</v>
      </c>
      <c r="U8" s="20">
        <v>451</v>
      </c>
      <c r="V8" s="18">
        <v>7929</v>
      </c>
    </row>
    <row r="9" spans="1:22" x14ac:dyDescent="0.25">
      <c r="A9" s="5" t="s">
        <v>12</v>
      </c>
      <c r="B9" s="12">
        <v>309</v>
      </c>
      <c r="C9" s="12">
        <v>32</v>
      </c>
      <c r="D9" s="9">
        <v>1681</v>
      </c>
      <c r="E9" s="16">
        <f t="shared" ref="E9:E18" si="0">SUM(B9:D9)</f>
        <v>2022</v>
      </c>
      <c r="F9" s="13">
        <v>756</v>
      </c>
      <c r="G9" s="17">
        <f t="shared" ref="G9:G18" si="1">E9+F9</f>
        <v>2778</v>
      </c>
      <c r="H9" s="13">
        <v>0</v>
      </c>
      <c r="I9" s="13">
        <v>834</v>
      </c>
      <c r="J9" s="13">
        <v>63</v>
      </c>
      <c r="K9" s="17">
        <f t="shared" ref="K9:K13" si="2">H9+I9+J9</f>
        <v>897</v>
      </c>
      <c r="L9" s="12">
        <v>20</v>
      </c>
      <c r="M9" s="12">
        <v>144</v>
      </c>
      <c r="N9" s="12">
        <v>1</v>
      </c>
      <c r="O9" s="12">
        <v>299</v>
      </c>
      <c r="P9" s="12">
        <v>29</v>
      </c>
      <c r="Q9" s="12">
        <v>0</v>
      </c>
      <c r="R9" s="15">
        <v>347</v>
      </c>
      <c r="S9" s="20">
        <v>150</v>
      </c>
      <c r="T9" s="20">
        <v>140</v>
      </c>
      <c r="U9" s="20">
        <v>96</v>
      </c>
      <c r="V9" s="18">
        <v>4901</v>
      </c>
    </row>
    <row r="10" spans="1:22" x14ac:dyDescent="0.25">
      <c r="A10" s="5" t="s">
        <v>13</v>
      </c>
      <c r="B10" s="12">
        <v>1</v>
      </c>
      <c r="C10" s="12">
        <v>0</v>
      </c>
      <c r="D10" s="9">
        <v>2</v>
      </c>
      <c r="E10" s="16">
        <f t="shared" si="0"/>
        <v>3</v>
      </c>
      <c r="F10" s="13">
        <v>1</v>
      </c>
      <c r="G10" s="17">
        <f t="shared" si="1"/>
        <v>4</v>
      </c>
      <c r="H10" s="13">
        <v>0</v>
      </c>
      <c r="I10" s="13">
        <v>0</v>
      </c>
      <c r="J10" s="13">
        <v>0</v>
      </c>
      <c r="K10" s="17">
        <f t="shared" si="2"/>
        <v>0</v>
      </c>
      <c r="L10" s="12">
        <v>2</v>
      </c>
      <c r="M10" s="12">
        <v>7</v>
      </c>
      <c r="N10" s="12">
        <v>10</v>
      </c>
      <c r="O10" s="12">
        <v>0</v>
      </c>
      <c r="P10" s="12">
        <v>29</v>
      </c>
      <c r="Q10" s="12">
        <v>0</v>
      </c>
      <c r="R10" s="15">
        <v>4</v>
      </c>
      <c r="S10" s="20">
        <v>5</v>
      </c>
      <c r="T10" s="20">
        <v>2</v>
      </c>
      <c r="U10" s="20">
        <v>0</v>
      </c>
      <c r="V10" s="18">
        <v>63</v>
      </c>
    </row>
    <row r="11" spans="1:22" x14ac:dyDescent="0.25">
      <c r="A11" s="5" t="s">
        <v>14</v>
      </c>
      <c r="B11" s="12">
        <v>9</v>
      </c>
      <c r="C11" s="12">
        <v>0</v>
      </c>
      <c r="D11" s="9">
        <v>7</v>
      </c>
      <c r="E11" s="16">
        <f t="shared" si="0"/>
        <v>16</v>
      </c>
      <c r="F11" s="13">
        <v>1</v>
      </c>
      <c r="G11" s="17">
        <f t="shared" si="1"/>
        <v>17</v>
      </c>
      <c r="H11" s="13">
        <v>0</v>
      </c>
      <c r="I11" s="13">
        <v>5</v>
      </c>
      <c r="J11" s="13">
        <v>0</v>
      </c>
      <c r="K11" s="17">
        <f t="shared" si="2"/>
        <v>5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12">
        <v>0</v>
      </c>
      <c r="R11" s="15">
        <v>1</v>
      </c>
      <c r="S11" s="20">
        <v>0</v>
      </c>
      <c r="T11" s="20">
        <v>0</v>
      </c>
      <c r="U11" s="20">
        <v>2</v>
      </c>
      <c r="V11" s="18">
        <v>26</v>
      </c>
    </row>
    <row r="12" spans="1:22" x14ac:dyDescent="0.25">
      <c r="A12" s="5" t="s">
        <v>15</v>
      </c>
      <c r="B12" s="12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1</v>
      </c>
      <c r="J12" s="13">
        <v>0</v>
      </c>
      <c r="K12" s="17">
        <f t="shared" si="2"/>
        <v>1</v>
      </c>
      <c r="L12" s="12">
        <v>31</v>
      </c>
      <c r="M12" s="12">
        <v>8</v>
      </c>
      <c r="N12" s="12">
        <v>2</v>
      </c>
      <c r="O12" s="12">
        <v>1</v>
      </c>
      <c r="P12" s="12">
        <v>29</v>
      </c>
      <c r="Q12" s="12">
        <v>0</v>
      </c>
      <c r="R12" s="15">
        <v>0</v>
      </c>
      <c r="S12" s="20">
        <v>6</v>
      </c>
      <c r="T12" s="20">
        <v>3</v>
      </c>
      <c r="U12" s="20">
        <v>0</v>
      </c>
      <c r="V12" s="18">
        <v>81</v>
      </c>
    </row>
    <row r="13" spans="1:22" x14ac:dyDescent="0.25">
      <c r="A13" s="5" t="s">
        <v>16</v>
      </c>
      <c r="B13" s="16">
        <f>SUM(B9:B12)</f>
        <v>319</v>
      </c>
      <c r="C13" s="16">
        <f t="shared" ref="C13:O13" si="3">SUM(C9:C12)</f>
        <v>32</v>
      </c>
      <c r="D13" s="16">
        <f t="shared" si="3"/>
        <v>1690</v>
      </c>
      <c r="E13" s="16">
        <f t="shared" si="3"/>
        <v>2041</v>
      </c>
      <c r="F13" s="16">
        <f t="shared" si="3"/>
        <v>758</v>
      </c>
      <c r="G13" s="16">
        <f t="shared" si="3"/>
        <v>2799</v>
      </c>
      <c r="H13" s="16">
        <f t="shared" si="3"/>
        <v>0</v>
      </c>
      <c r="I13" s="16">
        <f t="shared" si="3"/>
        <v>840</v>
      </c>
      <c r="J13" s="16">
        <f t="shared" si="3"/>
        <v>63</v>
      </c>
      <c r="K13" s="17">
        <f t="shared" si="2"/>
        <v>903</v>
      </c>
      <c r="L13" s="16">
        <f t="shared" si="3"/>
        <v>53</v>
      </c>
      <c r="M13" s="16">
        <f t="shared" si="3"/>
        <v>160</v>
      </c>
      <c r="N13" s="16">
        <f t="shared" si="3"/>
        <v>13</v>
      </c>
      <c r="O13" s="16">
        <f t="shared" si="3"/>
        <v>300</v>
      </c>
      <c r="P13" s="16">
        <v>0</v>
      </c>
      <c r="Q13" s="16">
        <f>SUM(Q9:Q12)</f>
        <v>0</v>
      </c>
      <c r="R13" s="16">
        <f>SUM(R9:R12)</f>
        <v>352</v>
      </c>
      <c r="S13" s="16">
        <f>SUM(S9:S12)</f>
        <v>161</v>
      </c>
      <c r="T13" s="16">
        <f>SUM(T9:T12)</f>
        <v>145</v>
      </c>
      <c r="U13" s="16">
        <f>SUM(U9:U12)</f>
        <v>98</v>
      </c>
      <c r="V13" s="18">
        <v>5071</v>
      </c>
    </row>
    <row r="14" spans="1:22" x14ac:dyDescent="0.25">
      <c r="A14" s="5" t="s">
        <v>17</v>
      </c>
      <c r="B14" s="12">
        <v>1348</v>
      </c>
      <c r="C14" s="12">
        <v>6</v>
      </c>
      <c r="D14" s="12">
        <v>182</v>
      </c>
      <c r="E14" s="16">
        <f t="shared" si="0"/>
        <v>1536</v>
      </c>
      <c r="F14" s="13">
        <v>86</v>
      </c>
      <c r="G14" s="17">
        <f t="shared" si="1"/>
        <v>1622</v>
      </c>
      <c r="H14" s="13">
        <v>0</v>
      </c>
      <c r="I14" s="13">
        <v>154</v>
      </c>
      <c r="J14" s="13">
        <v>11</v>
      </c>
      <c r="K14" s="17">
        <f>H14+I14+J14</f>
        <v>165</v>
      </c>
      <c r="L14" s="12">
        <v>93</v>
      </c>
      <c r="M14" s="12">
        <v>124</v>
      </c>
      <c r="N14" s="12">
        <v>212</v>
      </c>
      <c r="O14" s="12">
        <v>146</v>
      </c>
      <c r="P14" s="12">
        <v>0</v>
      </c>
      <c r="Q14" s="15">
        <v>0</v>
      </c>
      <c r="R14" s="15">
        <v>19</v>
      </c>
      <c r="S14" s="20">
        <v>39</v>
      </c>
      <c r="T14" s="20">
        <v>61</v>
      </c>
      <c r="U14" s="20">
        <v>349</v>
      </c>
      <c r="V14" s="18">
        <v>2830</v>
      </c>
    </row>
    <row r="15" spans="1:22" x14ac:dyDescent="0.25">
      <c r="A15" s="5" t="s">
        <v>18</v>
      </c>
      <c r="B15" s="16">
        <f>SUM(B13:B14)</f>
        <v>1667</v>
      </c>
      <c r="C15" s="16">
        <f t="shared" ref="C15:T15" si="4">SUM(C13:C14)</f>
        <v>38</v>
      </c>
      <c r="D15" s="16">
        <f t="shared" si="4"/>
        <v>1872</v>
      </c>
      <c r="E15" s="16">
        <f t="shared" si="4"/>
        <v>3577</v>
      </c>
      <c r="F15" s="16">
        <f t="shared" si="4"/>
        <v>844</v>
      </c>
      <c r="G15" s="16">
        <f t="shared" si="4"/>
        <v>4421</v>
      </c>
      <c r="H15" s="16">
        <f t="shared" si="4"/>
        <v>0</v>
      </c>
      <c r="I15" s="16">
        <f t="shared" si="4"/>
        <v>994</v>
      </c>
      <c r="J15" s="16">
        <f t="shared" si="4"/>
        <v>74</v>
      </c>
      <c r="K15" s="16">
        <f t="shared" si="4"/>
        <v>1068</v>
      </c>
      <c r="L15" s="16">
        <f t="shared" si="4"/>
        <v>146</v>
      </c>
      <c r="M15" s="16">
        <f t="shared" si="4"/>
        <v>284</v>
      </c>
      <c r="N15" s="16">
        <f t="shared" si="4"/>
        <v>225</v>
      </c>
      <c r="O15" s="16">
        <f t="shared" si="4"/>
        <v>446</v>
      </c>
      <c r="P15" s="16">
        <f t="shared" si="4"/>
        <v>0</v>
      </c>
      <c r="Q15" s="16">
        <f t="shared" si="4"/>
        <v>0</v>
      </c>
      <c r="R15" s="16">
        <f t="shared" si="4"/>
        <v>371</v>
      </c>
      <c r="S15" s="16">
        <f t="shared" si="4"/>
        <v>200</v>
      </c>
      <c r="T15" s="16">
        <f t="shared" si="4"/>
        <v>206</v>
      </c>
      <c r="U15" s="16">
        <f>SUM(U13:U14)</f>
        <v>447</v>
      </c>
      <c r="V15" s="18">
        <v>7901</v>
      </c>
    </row>
    <row r="16" spans="1:22" x14ac:dyDescent="0.25">
      <c r="A16" s="5" t="s">
        <v>19</v>
      </c>
      <c r="B16" s="12">
        <v>1299</v>
      </c>
      <c r="C16" s="12">
        <v>41.31</v>
      </c>
      <c r="D16" s="12">
        <v>3288</v>
      </c>
      <c r="E16" s="16">
        <f t="shared" si="0"/>
        <v>4628.3099999999995</v>
      </c>
      <c r="F16" s="13">
        <v>1849</v>
      </c>
      <c r="G16" s="17">
        <f t="shared" si="1"/>
        <v>6477.3099999999995</v>
      </c>
      <c r="H16" s="13">
        <v>0</v>
      </c>
      <c r="I16" s="13">
        <v>1352</v>
      </c>
      <c r="J16" s="13">
        <v>136.94</v>
      </c>
      <c r="K16" s="17">
        <f>H16+I16+J16</f>
        <v>1488.94</v>
      </c>
      <c r="L16" s="12">
        <v>3924</v>
      </c>
      <c r="M16" s="12">
        <v>5020</v>
      </c>
      <c r="N16" s="12">
        <v>392</v>
      </c>
      <c r="O16" s="12">
        <v>2671</v>
      </c>
      <c r="P16" s="12">
        <v>155</v>
      </c>
      <c r="Q16" s="12">
        <v>0</v>
      </c>
      <c r="R16" s="20">
        <v>584</v>
      </c>
      <c r="S16" s="20">
        <v>3547</v>
      </c>
      <c r="T16" s="20">
        <v>237</v>
      </c>
      <c r="U16" s="20">
        <v>327</v>
      </c>
      <c r="V16" s="25">
        <v>24823.25</v>
      </c>
    </row>
    <row r="17" spans="1:22" x14ac:dyDescent="0.25">
      <c r="A17" s="5" t="s">
        <v>20</v>
      </c>
      <c r="B17" s="12">
        <v>2159</v>
      </c>
      <c r="C17" s="12">
        <v>97</v>
      </c>
      <c r="D17" s="12">
        <v>7334</v>
      </c>
      <c r="E17" s="16">
        <f t="shared" si="0"/>
        <v>9590</v>
      </c>
      <c r="F17" s="13">
        <v>2440</v>
      </c>
      <c r="G17" s="17">
        <f t="shared" si="1"/>
        <v>12030</v>
      </c>
      <c r="H17" s="13">
        <v>0</v>
      </c>
      <c r="I17" s="13">
        <v>1873</v>
      </c>
      <c r="J17" s="13">
        <v>182</v>
      </c>
      <c r="K17" s="17">
        <f t="shared" ref="K17:K18" si="5">H17+I17+J17</f>
        <v>2055</v>
      </c>
      <c r="L17" s="12">
        <v>4622</v>
      </c>
      <c r="M17" s="12">
        <v>5858</v>
      </c>
      <c r="N17" s="12">
        <v>937</v>
      </c>
      <c r="O17" s="12">
        <v>3124</v>
      </c>
      <c r="P17" s="12">
        <v>334</v>
      </c>
      <c r="Q17" s="12">
        <v>0</v>
      </c>
      <c r="R17" s="20">
        <v>3137</v>
      </c>
      <c r="S17" s="20">
        <v>2414</v>
      </c>
      <c r="T17" s="20">
        <v>739</v>
      </c>
      <c r="U17" s="20">
        <v>3380</v>
      </c>
      <c r="V17" s="18">
        <v>38630</v>
      </c>
    </row>
    <row r="18" spans="1:22" x14ac:dyDescent="0.25">
      <c r="A18" s="5" t="s">
        <v>21</v>
      </c>
      <c r="B18" s="12">
        <v>5027</v>
      </c>
      <c r="C18" s="12">
        <v>446</v>
      </c>
      <c r="D18" s="12">
        <v>7610</v>
      </c>
      <c r="E18" s="16">
        <f t="shared" si="0"/>
        <v>13083</v>
      </c>
      <c r="F18" s="13">
        <v>6012</v>
      </c>
      <c r="G18" s="17">
        <f t="shared" si="1"/>
        <v>19095</v>
      </c>
      <c r="H18" s="13">
        <v>0</v>
      </c>
      <c r="I18" s="13">
        <v>7610</v>
      </c>
      <c r="J18" s="13">
        <v>600</v>
      </c>
      <c r="K18" s="17">
        <f t="shared" si="5"/>
        <v>8210</v>
      </c>
      <c r="L18" s="12">
        <v>4643</v>
      </c>
      <c r="M18" s="12">
        <v>6412</v>
      </c>
      <c r="N18" s="12">
        <v>1643</v>
      </c>
      <c r="O18" s="12">
        <v>4320</v>
      </c>
      <c r="P18" s="12">
        <v>2582</v>
      </c>
      <c r="Q18" s="12">
        <v>0</v>
      </c>
      <c r="R18" s="20">
        <v>2982</v>
      </c>
      <c r="S18" s="20">
        <v>4794</v>
      </c>
      <c r="T18" s="20">
        <v>2920</v>
      </c>
      <c r="U18" s="20">
        <v>4015</v>
      </c>
      <c r="V18" s="18">
        <v>61616</v>
      </c>
    </row>
    <row r="19" spans="1:22" x14ac:dyDescent="0.25">
      <c r="A19" s="5" t="s">
        <v>22</v>
      </c>
      <c r="B19" s="11">
        <f>B16/B15</f>
        <v>0.77924415116976609</v>
      </c>
      <c r="C19" s="11">
        <v>0</v>
      </c>
      <c r="D19" s="11">
        <f t="shared" ref="D19:O19" si="6">D16/D15</f>
        <v>1.7564102564102564</v>
      </c>
      <c r="E19" s="11">
        <f t="shared" si="6"/>
        <v>1.2939083030472462</v>
      </c>
      <c r="F19" s="11">
        <f t="shared" si="6"/>
        <v>2.1907582938388628</v>
      </c>
      <c r="G19" s="11">
        <f t="shared" si="6"/>
        <v>1.4651232752770864</v>
      </c>
      <c r="H19" s="11">
        <v>0</v>
      </c>
      <c r="I19" s="11">
        <f t="shared" si="6"/>
        <v>1.3601609657947686</v>
      </c>
      <c r="J19" s="11">
        <f t="shared" ref="J19" si="7">J16/J15</f>
        <v>1.8505405405405404</v>
      </c>
      <c r="K19" s="11">
        <f t="shared" si="6"/>
        <v>1.3941385767790262</v>
      </c>
      <c r="L19" s="11">
        <f t="shared" si="6"/>
        <v>26.876712328767123</v>
      </c>
      <c r="M19" s="11">
        <f t="shared" si="6"/>
        <v>17.676056338028168</v>
      </c>
      <c r="N19" s="11">
        <f t="shared" si="6"/>
        <v>1.7422222222222221</v>
      </c>
      <c r="O19" s="11">
        <f t="shared" si="6"/>
        <v>5.9887892376681613</v>
      </c>
      <c r="P19" s="11">
        <v>0</v>
      </c>
      <c r="Q19" s="11" t="e">
        <f t="shared" ref="Q19" si="8">Q16/Q15</f>
        <v>#DIV/0!</v>
      </c>
      <c r="R19" s="11">
        <f t="shared" ref="R19:U19" si="9">R16/R15</f>
        <v>1.5741239892183287</v>
      </c>
      <c r="S19" s="11">
        <f t="shared" si="9"/>
        <v>17.734999999999999</v>
      </c>
      <c r="T19" s="11">
        <f t="shared" si="9"/>
        <v>1.1504854368932038</v>
      </c>
      <c r="U19" s="11">
        <f t="shared" si="9"/>
        <v>0.73154362416107388</v>
      </c>
      <c r="V19" s="11">
        <v>3.1417858498924187</v>
      </c>
    </row>
    <row r="20" spans="1:22" x14ac:dyDescent="0.25">
      <c r="A20" s="5" t="s">
        <v>23</v>
      </c>
      <c r="B20" s="11">
        <f>B17/B18*100</f>
        <v>42.948080366023476</v>
      </c>
      <c r="C20" s="11">
        <v>0</v>
      </c>
      <c r="D20" s="11">
        <f t="shared" ref="D20:O20" si="10">D17/D18*100</f>
        <v>96.37319316688567</v>
      </c>
      <c r="E20" s="11">
        <f t="shared" si="10"/>
        <v>73.301230604601386</v>
      </c>
      <c r="F20" s="11">
        <f t="shared" si="10"/>
        <v>40.585495675316032</v>
      </c>
      <c r="G20" s="11">
        <f t="shared" si="10"/>
        <v>63.000785545954443</v>
      </c>
      <c r="H20" s="11">
        <v>0</v>
      </c>
      <c r="I20" s="11">
        <f t="shared" si="10"/>
        <v>24.612352168199735</v>
      </c>
      <c r="J20" s="11">
        <f t="shared" ref="J20" si="11">J17/J18*100</f>
        <v>30.333333333333336</v>
      </c>
      <c r="K20" s="11">
        <f t="shared" si="10"/>
        <v>25.030450669914739</v>
      </c>
      <c r="L20" s="11">
        <f t="shared" si="10"/>
        <v>99.547706224423862</v>
      </c>
      <c r="M20" s="11">
        <f t="shared" si="10"/>
        <v>91.359950093574554</v>
      </c>
      <c r="N20" s="11">
        <f t="shared" si="10"/>
        <v>57.029823493609257</v>
      </c>
      <c r="O20" s="11">
        <f t="shared" si="10"/>
        <v>72.31481481481481</v>
      </c>
      <c r="P20" s="11">
        <v>0</v>
      </c>
      <c r="Q20" s="11" t="e">
        <f t="shared" ref="Q20" si="12">Q17/Q18*100</f>
        <v>#DIV/0!</v>
      </c>
      <c r="R20" s="11">
        <f t="shared" ref="R20:U20" si="13">R17/R18*100</f>
        <v>105.1978537894031</v>
      </c>
      <c r="S20" s="11">
        <f t="shared" si="13"/>
        <v>50.354609929078009</v>
      </c>
      <c r="T20" s="11">
        <f t="shared" si="13"/>
        <v>25.30821917808219</v>
      </c>
      <c r="U20" s="11">
        <f t="shared" si="13"/>
        <v>84.184308841843091</v>
      </c>
      <c r="V20" s="11">
        <v>62.694754609192415</v>
      </c>
    </row>
    <row r="21" spans="1:22" x14ac:dyDescent="0.25">
      <c r="A21" s="5" t="s">
        <v>24</v>
      </c>
      <c r="B21" s="50">
        <f>B15/B23</f>
        <v>121.23636363636363</v>
      </c>
      <c r="C21" s="11">
        <v>0</v>
      </c>
      <c r="D21" s="11">
        <f t="shared" ref="D21:U21" si="14">D15/D23</f>
        <v>89.856000000000009</v>
      </c>
      <c r="E21" s="11">
        <f t="shared" si="14"/>
        <v>87.243902439024396</v>
      </c>
      <c r="F21" s="11">
        <f t="shared" si="14"/>
        <v>46.888888888888886</v>
      </c>
      <c r="G21" s="11">
        <f t="shared" si="14"/>
        <v>89.413483146067421</v>
      </c>
      <c r="H21" s="11">
        <v>0</v>
      </c>
      <c r="I21" s="11">
        <f t="shared" si="14"/>
        <v>47.712000000000003</v>
      </c>
      <c r="J21" s="11">
        <f t="shared" si="14"/>
        <v>16.444444444444443</v>
      </c>
      <c r="K21" s="11">
        <f t="shared" si="14"/>
        <v>46.434782608695649</v>
      </c>
      <c r="L21" s="11">
        <f t="shared" si="14"/>
        <v>11.526315789473685</v>
      </c>
      <c r="M21" s="11">
        <f t="shared" si="14"/>
        <v>16.228571428571428</v>
      </c>
      <c r="N21" s="11">
        <f t="shared" si="14"/>
        <v>50</v>
      </c>
      <c r="O21" s="11">
        <f t="shared" si="14"/>
        <v>37.690140845070424</v>
      </c>
      <c r="P21" s="11">
        <v>0</v>
      </c>
      <c r="Q21" s="11">
        <f t="shared" si="14"/>
        <v>0</v>
      </c>
      <c r="R21" s="11">
        <f t="shared" si="14"/>
        <v>45.428571428571431</v>
      </c>
      <c r="S21" s="11">
        <f t="shared" si="14"/>
        <v>15.18987341772152</v>
      </c>
      <c r="T21" s="11">
        <f t="shared" si="14"/>
        <v>25.22448979591837</v>
      </c>
      <c r="U21" s="11">
        <f t="shared" si="14"/>
        <v>40.636363636363633</v>
      </c>
      <c r="V21" s="11">
        <v>3.8485143692157817</v>
      </c>
    </row>
    <row r="22" spans="1:22" x14ac:dyDescent="0.25">
      <c r="A22" s="5" t="s">
        <v>25</v>
      </c>
      <c r="B22" s="11">
        <f>((100-B20)*B19)/B20</f>
        <v>1.0351422999327877</v>
      </c>
      <c r="C22" s="11">
        <v>0</v>
      </c>
      <c r="D22" s="11">
        <f t="shared" ref="D22:O22" si="15">((100-D20)*D19)/D20</f>
        <v>6.6098886115248376E-2</v>
      </c>
      <c r="E22" s="11">
        <f t="shared" si="15"/>
        <v>0.47128484906611384</v>
      </c>
      <c r="F22" s="11">
        <f t="shared" si="15"/>
        <v>3.2071264858985322</v>
      </c>
      <c r="G22" s="11">
        <f t="shared" si="15"/>
        <v>0.86044022775000939</v>
      </c>
      <c r="H22" s="11">
        <v>0</v>
      </c>
      <c r="I22" s="11">
        <f t="shared" si="15"/>
        <v>4.1661737644231653</v>
      </c>
      <c r="J22" s="11">
        <f t="shared" ref="J22" si="16">((100-J20)*J19)/J20</f>
        <v>4.2501425601425584</v>
      </c>
      <c r="K22" s="11">
        <f t="shared" si="15"/>
        <v>4.1756316010096866</v>
      </c>
      <c r="L22" s="11">
        <f t="shared" si="15"/>
        <v>0.12211401101343822</v>
      </c>
      <c r="M22" s="11">
        <f t="shared" si="15"/>
        <v>1.6716516236373502</v>
      </c>
      <c r="N22" s="11">
        <f t="shared" si="15"/>
        <v>1.3127095932645556</v>
      </c>
      <c r="O22" s="11">
        <f t="shared" si="15"/>
        <v>2.2927631012327536</v>
      </c>
      <c r="P22" s="11">
        <v>0</v>
      </c>
      <c r="Q22" s="14" t="e">
        <f>((100-Q20)*Q19)/Q20</f>
        <v>#DIV/0!</v>
      </c>
      <c r="R22" s="14">
        <f t="shared" ref="R22:U22" si="17">((100-R20)*R19)/R20</f>
        <v>-7.777788279529535E-2</v>
      </c>
      <c r="S22" s="14">
        <f t="shared" si="17"/>
        <v>17.485211267605639</v>
      </c>
      <c r="T22" s="14">
        <f t="shared" si="17"/>
        <v>3.3954110119946925</v>
      </c>
      <c r="U22" s="14">
        <f t="shared" si="17"/>
        <v>0.13743497081132597</v>
      </c>
      <c r="V22" s="14">
        <v>1.8694561104226546</v>
      </c>
    </row>
    <row r="23" spans="1:22" ht="15.75" thickBot="1" x14ac:dyDescent="0.3">
      <c r="A23" s="6" t="s">
        <v>26</v>
      </c>
      <c r="B23" s="21">
        <v>13.75</v>
      </c>
      <c r="C23" s="21">
        <v>6.666666666666667</v>
      </c>
      <c r="D23" s="21">
        <v>20.833333333333332</v>
      </c>
      <c r="E23" s="22">
        <v>41</v>
      </c>
      <c r="F23" s="21">
        <v>18</v>
      </c>
      <c r="G23" s="22">
        <v>49.444444444444443</v>
      </c>
      <c r="H23" s="21">
        <v>0</v>
      </c>
      <c r="I23" s="21">
        <v>20.833333333333332</v>
      </c>
      <c r="J23" s="21">
        <v>4.5</v>
      </c>
      <c r="K23" s="22">
        <v>23</v>
      </c>
      <c r="L23" s="22">
        <v>12.666666666666666</v>
      </c>
      <c r="M23" s="22">
        <v>17.5</v>
      </c>
      <c r="N23" s="22">
        <v>4.5</v>
      </c>
      <c r="O23" s="22">
        <v>11.833333333333334</v>
      </c>
      <c r="P23" s="22">
        <v>7.7272727272727275</v>
      </c>
      <c r="Q23" s="22">
        <v>4</v>
      </c>
      <c r="R23" s="22">
        <v>8.1666666666666661</v>
      </c>
      <c r="S23" s="22">
        <v>13.166666666666666</v>
      </c>
      <c r="T23" s="22">
        <v>8.1666666666666661</v>
      </c>
      <c r="U23" s="22">
        <v>11</v>
      </c>
      <c r="V23" s="25">
        <v>183</v>
      </c>
    </row>
    <row r="24" spans="1:22" x14ac:dyDescent="0.25">
      <c r="A24" s="31" t="s">
        <v>39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2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</sheetData>
  <sheetProtection algorithmName="SHA-512" hashValue="6lEm2G4cZaXLYSJlP462wLXgbv0OcU23B3WKcuNwwR+2bj3m2ROayfXHu65ZbOpKBwaa5hIAnFY52M0BjCFbMQ==" saltValue="66pf/C1lYABqqC8fccVJfw==" spinCount="100000" sheet="1" objects="1" scenarios="1"/>
  <mergeCells count="8">
    <mergeCell ref="V6:V7"/>
    <mergeCell ref="R6:U6"/>
    <mergeCell ref="A24:U25"/>
    <mergeCell ref="A1:U2"/>
    <mergeCell ref="A6:A7"/>
    <mergeCell ref="B6:G6"/>
    <mergeCell ref="H6:K6"/>
    <mergeCell ref="L6:P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0"/>
  <sheetViews>
    <sheetView workbookViewId="0">
      <selection activeCell="B61" sqref="B61"/>
    </sheetView>
  </sheetViews>
  <sheetFormatPr baseColWidth="10" defaultRowHeight="15" x14ac:dyDescent="0.25"/>
  <sheetData>
    <row r="60" spans="2:2" x14ac:dyDescent="0.25">
      <c r="B60" t="s">
        <v>38</v>
      </c>
    </row>
  </sheetData>
  <sheetProtection algorithmName="SHA-512" hashValue="HKp0JlIUlkLdSEzaI7ysZCqUPOUQW2hFgdPevYfDzEf2Kkba0Q/YDbKctuH8R44gEulnZVsniZLkMk/X3BYV6Q==" saltValue="uFvHxyHrQWCx8hc2TnG8m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TRIM 4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cp:lastPrinted>2020-01-17T23:53:09Z</cp:lastPrinted>
  <dcterms:created xsi:type="dcterms:W3CDTF">2018-03-16T23:55:42Z</dcterms:created>
  <dcterms:modified xsi:type="dcterms:W3CDTF">2022-01-12T18:47:38Z</dcterms:modified>
</cp:coreProperties>
</file>