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20\DATOS ABIERTOS 2020\TRIM 4\"/>
    </mc:Choice>
  </mc:AlternateContent>
  <bookViews>
    <workbookView xWindow="0" yWindow="0" windowWidth="28800" windowHeight="11235" activeTab="3"/>
  </bookViews>
  <sheets>
    <sheet name="TRIM 1" sheetId="6" r:id="rId1"/>
    <sheet name="TRIM 2" sheetId="3" r:id="rId2"/>
    <sheet name="TRIM 3" sheetId="4" r:id="rId3"/>
    <sheet name="TRIM 4" sheetId="5" r:id="rId4"/>
    <sheet name="Hoja2" sheetId="2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5" l="1"/>
  <c r="Q20" i="5"/>
  <c r="P20" i="5"/>
  <c r="R13" i="5"/>
  <c r="R15" i="5" s="1"/>
  <c r="Q13" i="5"/>
  <c r="Q15" i="5" s="1"/>
  <c r="P13" i="5"/>
  <c r="P15" i="5" s="1"/>
  <c r="P21" i="5" s="1"/>
  <c r="Q21" i="5" l="1"/>
  <c r="Q19" i="5"/>
  <c r="Q22" i="5" s="1"/>
  <c r="R21" i="5"/>
  <c r="R19" i="5"/>
  <c r="R22" i="5" s="1"/>
  <c r="P19" i="5"/>
  <c r="P22" i="5" s="1"/>
  <c r="P20" i="4"/>
  <c r="Q20" i="4"/>
  <c r="R20" i="4"/>
  <c r="P15" i="4"/>
  <c r="P19" i="4" s="1"/>
  <c r="P13" i="4"/>
  <c r="Q13" i="4"/>
  <c r="Q15" i="4" s="1"/>
  <c r="Q19" i="4" s="1"/>
  <c r="Q22" i="4" s="1"/>
  <c r="R13" i="4"/>
  <c r="R15" i="4" s="1"/>
  <c r="R19" i="4" s="1"/>
  <c r="D20" i="4"/>
  <c r="P22" i="4" l="1"/>
  <c r="P21" i="4"/>
  <c r="R22" i="4"/>
  <c r="R21" i="4"/>
  <c r="Q21" i="4"/>
  <c r="J23" i="5"/>
  <c r="E23" i="5"/>
  <c r="G23" i="5" s="1"/>
  <c r="J23" i="4"/>
  <c r="E23" i="4"/>
  <c r="G23" i="4" s="1"/>
  <c r="J23" i="3"/>
  <c r="E23" i="3"/>
  <c r="G23" i="3" s="1"/>
  <c r="J23" i="6"/>
  <c r="E23" i="6"/>
  <c r="G23" i="6" s="1"/>
  <c r="P23" i="6" s="1"/>
  <c r="O20" i="6"/>
  <c r="N20" i="6"/>
  <c r="M20" i="6"/>
  <c r="L20" i="6"/>
  <c r="K20" i="6"/>
  <c r="I20" i="6"/>
  <c r="H20" i="6"/>
  <c r="F20" i="6"/>
  <c r="D20" i="6"/>
  <c r="C20" i="6"/>
  <c r="B20" i="6"/>
  <c r="J18" i="6"/>
  <c r="E18" i="6"/>
  <c r="G18" i="6" s="1"/>
  <c r="P18" i="6" s="1"/>
  <c r="J17" i="6"/>
  <c r="E17" i="6"/>
  <c r="J16" i="6"/>
  <c r="E16" i="6"/>
  <c r="G16" i="6" s="1"/>
  <c r="P16" i="6" s="1"/>
  <c r="J14" i="6"/>
  <c r="E14" i="6"/>
  <c r="G14" i="6" s="1"/>
  <c r="P14" i="6" s="1"/>
  <c r="O13" i="6"/>
  <c r="O15" i="6" s="1"/>
  <c r="N13" i="6"/>
  <c r="N15" i="6" s="1"/>
  <c r="M13" i="6"/>
  <c r="M15" i="6" s="1"/>
  <c r="L13" i="6"/>
  <c r="L15" i="6" s="1"/>
  <c r="K13" i="6"/>
  <c r="K15" i="6" s="1"/>
  <c r="I13" i="6"/>
  <c r="I15" i="6" s="1"/>
  <c r="H13" i="6"/>
  <c r="H15" i="6" s="1"/>
  <c r="F13" i="6"/>
  <c r="F15" i="6" s="1"/>
  <c r="D13" i="6"/>
  <c r="D15" i="6" s="1"/>
  <c r="C13" i="6"/>
  <c r="C15" i="6" s="1"/>
  <c r="B13" i="6"/>
  <c r="B15" i="6" s="1"/>
  <c r="J12" i="6"/>
  <c r="E12" i="6"/>
  <c r="G12" i="6" s="1"/>
  <c r="P12" i="6" s="1"/>
  <c r="J11" i="6"/>
  <c r="E11" i="6"/>
  <c r="G11" i="6" s="1"/>
  <c r="J10" i="6"/>
  <c r="E10" i="6"/>
  <c r="G10" i="6" s="1"/>
  <c r="P10" i="6" s="1"/>
  <c r="J9" i="6"/>
  <c r="E9" i="6"/>
  <c r="J8" i="6"/>
  <c r="E8" i="6"/>
  <c r="G8" i="6" s="1"/>
  <c r="P8" i="6" s="1"/>
  <c r="S23" i="4" l="1"/>
  <c r="P11" i="6"/>
  <c r="S23" i="5"/>
  <c r="P23" i="3"/>
  <c r="E20" i="6"/>
  <c r="J20" i="6"/>
  <c r="J13" i="6"/>
  <c r="J15" i="6" s="1"/>
  <c r="J21" i="6" s="1"/>
  <c r="G17" i="6"/>
  <c r="E13" i="6"/>
  <c r="E15" i="6" s="1"/>
  <c r="E21" i="6" s="1"/>
  <c r="G9" i="6"/>
  <c r="D19" i="6"/>
  <c r="D21" i="6"/>
  <c r="O21" i="6"/>
  <c r="O19" i="6"/>
  <c r="O22" i="6" s="1"/>
  <c r="D22" i="6"/>
  <c r="L19" i="6"/>
  <c r="L22" i="6" s="1"/>
  <c r="L21" i="6"/>
  <c r="B21" i="6"/>
  <c r="B19" i="6"/>
  <c r="B22" i="6" s="1"/>
  <c r="H21" i="6"/>
  <c r="H19" i="6"/>
  <c r="H22" i="6" s="1"/>
  <c r="M21" i="6"/>
  <c r="M19" i="6"/>
  <c r="M22" i="6" s="1"/>
  <c r="K21" i="6"/>
  <c r="K19" i="6"/>
  <c r="K22" i="6" s="1"/>
  <c r="F21" i="6"/>
  <c r="F19" i="6"/>
  <c r="F22" i="6" s="1"/>
  <c r="C21" i="6"/>
  <c r="C19" i="6"/>
  <c r="C22" i="6" s="1"/>
  <c r="I21" i="6"/>
  <c r="I19" i="6"/>
  <c r="I22" i="6" s="1"/>
  <c r="N21" i="6"/>
  <c r="N19" i="6"/>
  <c r="N22" i="6" s="1"/>
  <c r="N20" i="4"/>
  <c r="M20" i="4"/>
  <c r="L20" i="4"/>
  <c r="K20" i="4"/>
  <c r="I20" i="4"/>
  <c r="F20" i="4"/>
  <c r="B20" i="4"/>
  <c r="J18" i="4"/>
  <c r="E18" i="4"/>
  <c r="G18" i="4" s="1"/>
  <c r="J17" i="4"/>
  <c r="E17" i="4"/>
  <c r="G17" i="4" s="1"/>
  <c r="S17" i="4" s="1"/>
  <c r="J16" i="4"/>
  <c r="E16" i="4"/>
  <c r="G16" i="4" s="1"/>
  <c r="J14" i="4"/>
  <c r="E14" i="4"/>
  <c r="G14" i="4" s="1"/>
  <c r="S14" i="4" s="1"/>
  <c r="O13" i="4"/>
  <c r="O15" i="4" s="1"/>
  <c r="N13" i="4"/>
  <c r="N15" i="4" s="1"/>
  <c r="M13" i="4"/>
  <c r="M15" i="4" s="1"/>
  <c r="L13" i="4"/>
  <c r="L15" i="4" s="1"/>
  <c r="K13" i="4"/>
  <c r="K15" i="4" s="1"/>
  <c r="I13" i="4"/>
  <c r="I15" i="4" s="1"/>
  <c r="H13" i="4"/>
  <c r="H15" i="4" s="1"/>
  <c r="F13" i="4"/>
  <c r="F15" i="4" s="1"/>
  <c r="D13" i="4"/>
  <c r="D15" i="4" s="1"/>
  <c r="C13" i="4"/>
  <c r="C15" i="4" s="1"/>
  <c r="B13" i="4"/>
  <c r="B15" i="4" s="1"/>
  <c r="J12" i="4"/>
  <c r="E12" i="4"/>
  <c r="G12" i="4" s="1"/>
  <c r="S12" i="4" s="1"/>
  <c r="J11" i="4"/>
  <c r="E11" i="4"/>
  <c r="G11" i="4" s="1"/>
  <c r="S11" i="4" s="1"/>
  <c r="J10" i="4"/>
  <c r="E10" i="4"/>
  <c r="G10" i="4" s="1"/>
  <c r="S10" i="4" s="1"/>
  <c r="J9" i="4"/>
  <c r="E9" i="4"/>
  <c r="G9" i="4" s="1"/>
  <c r="S9" i="4" s="1"/>
  <c r="J8" i="4"/>
  <c r="E8" i="4"/>
  <c r="G8" i="4" s="1"/>
  <c r="S8" i="4" s="1"/>
  <c r="N20" i="5"/>
  <c r="M20" i="5"/>
  <c r="L20" i="5"/>
  <c r="K20" i="5"/>
  <c r="I20" i="5"/>
  <c r="D20" i="5"/>
  <c r="B20" i="5"/>
  <c r="J18" i="5"/>
  <c r="E18" i="5"/>
  <c r="G18" i="5" s="1"/>
  <c r="S18" i="5" s="1"/>
  <c r="J17" i="5"/>
  <c r="E17" i="5"/>
  <c r="J16" i="5"/>
  <c r="E16" i="5"/>
  <c r="G16" i="5" s="1"/>
  <c r="S16" i="5" s="1"/>
  <c r="J14" i="5"/>
  <c r="E14" i="5"/>
  <c r="G14" i="5" s="1"/>
  <c r="S14" i="5" s="1"/>
  <c r="O13" i="5"/>
  <c r="O15" i="5" s="1"/>
  <c r="N13" i="5"/>
  <c r="N15" i="5" s="1"/>
  <c r="M13" i="5"/>
  <c r="M15" i="5" s="1"/>
  <c r="L13" i="5"/>
  <c r="L15" i="5" s="1"/>
  <c r="K13" i="5"/>
  <c r="K15" i="5" s="1"/>
  <c r="I13" i="5"/>
  <c r="I15" i="5" s="1"/>
  <c r="H13" i="5"/>
  <c r="H15" i="5" s="1"/>
  <c r="F13" i="5"/>
  <c r="F15" i="5" s="1"/>
  <c r="D13" i="5"/>
  <c r="D15" i="5" s="1"/>
  <c r="C13" i="5"/>
  <c r="C15" i="5" s="1"/>
  <c r="B13" i="5"/>
  <c r="B15" i="5" s="1"/>
  <c r="J12" i="5"/>
  <c r="E12" i="5"/>
  <c r="G12" i="5" s="1"/>
  <c r="J11" i="5"/>
  <c r="E11" i="5"/>
  <c r="G11" i="5" s="1"/>
  <c r="J10" i="5"/>
  <c r="E10" i="5"/>
  <c r="G10" i="5" s="1"/>
  <c r="J9" i="5"/>
  <c r="E9" i="5"/>
  <c r="G9" i="5" s="1"/>
  <c r="J8" i="5"/>
  <c r="E8" i="5"/>
  <c r="G8" i="5" s="1"/>
  <c r="S9" i="5" l="1"/>
  <c r="S11" i="5"/>
  <c r="S8" i="5"/>
  <c r="S10" i="5"/>
  <c r="S12" i="5"/>
  <c r="S16" i="4"/>
  <c r="S18" i="4"/>
  <c r="G20" i="6"/>
  <c r="P17" i="6"/>
  <c r="P20" i="6" s="1"/>
  <c r="G13" i="6"/>
  <c r="P9" i="6"/>
  <c r="J19" i="6"/>
  <c r="J22" i="6" s="1"/>
  <c r="J20" i="5"/>
  <c r="J13" i="5"/>
  <c r="J15" i="5" s="1"/>
  <c r="J21" i="5" s="1"/>
  <c r="E20" i="5"/>
  <c r="G17" i="5"/>
  <c r="S17" i="5" s="1"/>
  <c r="E13" i="5"/>
  <c r="E15" i="5" s="1"/>
  <c r="E21" i="5" s="1"/>
  <c r="E19" i="6"/>
  <c r="E22" i="6" s="1"/>
  <c r="J20" i="4"/>
  <c r="E20" i="4"/>
  <c r="J13" i="4"/>
  <c r="J15" i="4" s="1"/>
  <c r="J21" i="4" s="1"/>
  <c r="E13" i="4"/>
  <c r="E15" i="4" s="1"/>
  <c r="E19" i="4" s="1"/>
  <c r="F19" i="4"/>
  <c r="F22" i="4" s="1"/>
  <c r="F21" i="4"/>
  <c r="D21" i="4"/>
  <c r="D19" i="4"/>
  <c r="D22" i="4" s="1"/>
  <c r="I21" i="4"/>
  <c r="I19" i="4"/>
  <c r="I22" i="4" s="1"/>
  <c r="N19" i="4"/>
  <c r="N22" i="4" s="1"/>
  <c r="N21" i="4"/>
  <c r="G13" i="4"/>
  <c r="B19" i="4"/>
  <c r="B22" i="4" s="1"/>
  <c r="B21" i="4"/>
  <c r="L21" i="4"/>
  <c r="L19" i="4"/>
  <c r="L22" i="4" s="1"/>
  <c r="M21" i="4"/>
  <c r="M19" i="4"/>
  <c r="M22" i="4" s="1"/>
  <c r="G20" i="4"/>
  <c r="K21" i="4"/>
  <c r="K19" i="4"/>
  <c r="K22" i="4" s="1"/>
  <c r="L19" i="5"/>
  <c r="L22" i="5" s="1"/>
  <c r="L21" i="5"/>
  <c r="B21" i="5"/>
  <c r="B19" i="5"/>
  <c r="B22" i="5" s="1"/>
  <c r="D19" i="5"/>
  <c r="D22" i="5" s="1"/>
  <c r="D21" i="5"/>
  <c r="K19" i="5"/>
  <c r="K22" i="5" s="1"/>
  <c r="K21" i="5"/>
  <c r="M21" i="5"/>
  <c r="M19" i="5"/>
  <c r="M22" i="5" s="1"/>
  <c r="I21" i="5"/>
  <c r="I19" i="5"/>
  <c r="I22" i="5" s="1"/>
  <c r="N21" i="5"/>
  <c r="N19" i="5"/>
  <c r="N22" i="5" s="1"/>
  <c r="G13" i="5"/>
  <c r="G15" i="5" l="1"/>
  <c r="G19" i="5" s="1"/>
  <c r="S13" i="5"/>
  <c r="G15" i="4"/>
  <c r="S13" i="4"/>
  <c r="G15" i="6"/>
  <c r="P13" i="6"/>
  <c r="J19" i="5"/>
  <c r="J22" i="5" s="1"/>
  <c r="G20" i="5"/>
  <c r="S20" i="5"/>
  <c r="S20" i="4"/>
  <c r="E22" i="4"/>
  <c r="E19" i="5"/>
  <c r="E22" i="5" s="1"/>
  <c r="E21" i="4"/>
  <c r="J19" i="4"/>
  <c r="J22" i="4" s="1"/>
  <c r="G19" i="4"/>
  <c r="G22" i="4" s="1"/>
  <c r="C13" i="3"/>
  <c r="C15" i="3" s="1"/>
  <c r="D13" i="3"/>
  <c r="D15" i="3" s="1"/>
  <c r="F13" i="3"/>
  <c r="F15" i="3" s="1"/>
  <c r="H13" i="3"/>
  <c r="H15" i="3" s="1"/>
  <c r="I13" i="3"/>
  <c r="I15" i="3" s="1"/>
  <c r="K13" i="3"/>
  <c r="K15" i="3" s="1"/>
  <c r="L13" i="3"/>
  <c r="L15" i="3" s="1"/>
  <c r="M13" i="3"/>
  <c r="M15" i="3" s="1"/>
  <c r="N13" i="3"/>
  <c r="N15" i="3" s="1"/>
  <c r="O13" i="3"/>
  <c r="O15" i="3" s="1"/>
  <c r="B13" i="3"/>
  <c r="B15" i="3" s="1"/>
  <c r="E9" i="3"/>
  <c r="G9" i="3" s="1"/>
  <c r="E10" i="3"/>
  <c r="G10" i="3" s="1"/>
  <c r="E11" i="3"/>
  <c r="G11" i="3" s="1"/>
  <c r="P11" i="3" s="1"/>
  <c r="E12" i="3"/>
  <c r="G12" i="3" s="1"/>
  <c r="E14" i="3"/>
  <c r="G14" i="3" s="1"/>
  <c r="E16" i="3"/>
  <c r="G16" i="3" s="1"/>
  <c r="E17" i="3"/>
  <c r="E18" i="3"/>
  <c r="G18" i="3" s="1"/>
  <c r="E8" i="3"/>
  <c r="G8" i="3" s="1"/>
  <c r="O20" i="3"/>
  <c r="N20" i="3"/>
  <c r="M20" i="3"/>
  <c r="L20" i="3"/>
  <c r="K20" i="3"/>
  <c r="I20" i="3"/>
  <c r="H20" i="3"/>
  <c r="F20" i="3"/>
  <c r="D20" i="3"/>
  <c r="C20" i="3"/>
  <c r="B20" i="3"/>
  <c r="J18" i="3"/>
  <c r="J17" i="3"/>
  <c r="J16" i="3"/>
  <c r="J14" i="3"/>
  <c r="J12" i="3"/>
  <c r="J11" i="3"/>
  <c r="J10" i="3"/>
  <c r="J9" i="3"/>
  <c r="J8" i="3"/>
  <c r="G21" i="5" l="1"/>
  <c r="S15" i="5"/>
  <c r="S19" i="5" s="1"/>
  <c r="S22" i="5" s="1"/>
  <c r="G21" i="4"/>
  <c r="S15" i="4"/>
  <c r="S21" i="4" s="1"/>
  <c r="P16" i="3"/>
  <c r="P8" i="3"/>
  <c r="P14" i="3"/>
  <c r="P9" i="3"/>
  <c r="P10" i="3"/>
  <c r="P18" i="3"/>
  <c r="P12" i="3"/>
  <c r="G21" i="6"/>
  <c r="P15" i="6"/>
  <c r="G19" i="6"/>
  <c r="G22" i="6" s="1"/>
  <c r="G22" i="5"/>
  <c r="S19" i="4"/>
  <c r="S22" i="4" s="1"/>
  <c r="O19" i="3"/>
  <c r="O22" i="3" s="1"/>
  <c r="O21" i="3"/>
  <c r="N21" i="3"/>
  <c r="N19" i="3"/>
  <c r="N22" i="3" s="1"/>
  <c r="M21" i="3"/>
  <c r="M19" i="3"/>
  <c r="M22" i="3" s="1"/>
  <c r="L19" i="3"/>
  <c r="L22" i="3" s="1"/>
  <c r="L21" i="3"/>
  <c r="K21" i="3"/>
  <c r="K19" i="3"/>
  <c r="K22" i="3" s="1"/>
  <c r="I19" i="3"/>
  <c r="I22" i="3" s="1"/>
  <c r="I21" i="3"/>
  <c r="J13" i="3"/>
  <c r="J15" i="3" s="1"/>
  <c r="J19" i="3" s="1"/>
  <c r="H21" i="3"/>
  <c r="H19" i="3"/>
  <c r="H22" i="3" s="1"/>
  <c r="F21" i="3"/>
  <c r="F19" i="3"/>
  <c r="F22" i="3" s="1"/>
  <c r="E20" i="3"/>
  <c r="D21" i="3"/>
  <c r="D19" i="3"/>
  <c r="D22" i="3" s="1"/>
  <c r="G17" i="3"/>
  <c r="C21" i="3"/>
  <c r="C19" i="3"/>
  <c r="C22" i="3" s="1"/>
  <c r="E13" i="3"/>
  <c r="E15" i="3" s="1"/>
  <c r="E19" i="3" s="1"/>
  <c r="B21" i="3"/>
  <c r="B19" i="3"/>
  <c r="B22" i="3" s="1"/>
  <c r="G13" i="3"/>
  <c r="J20" i="3"/>
  <c r="S21" i="5" l="1"/>
  <c r="G20" i="3"/>
  <c r="P17" i="3"/>
  <c r="P20" i="3" s="1"/>
  <c r="G15" i="3"/>
  <c r="P13" i="3"/>
  <c r="P21" i="6"/>
  <c r="P19" i="6"/>
  <c r="P22" i="6" s="1"/>
  <c r="E22" i="3"/>
  <c r="J21" i="3"/>
  <c r="E21" i="3"/>
  <c r="G19" i="3"/>
  <c r="G22" i="3" s="1"/>
  <c r="J22" i="3"/>
  <c r="G21" i="3" l="1"/>
  <c r="P15" i="3"/>
  <c r="P21" i="3" s="1"/>
  <c r="P19" i="3"/>
  <c r="P22" i="3" s="1"/>
</calcChain>
</file>

<file path=xl/sharedStrings.xml><?xml version="1.0" encoding="utf-8"?>
<sst xmlns="http://schemas.openxmlformats.org/spreadsheetml/2006/main" count="165" uniqueCount="54">
  <si>
    <t>Indicador/servicio</t>
  </si>
  <si>
    <t>GINECOOBSTETRICIA</t>
  </si>
  <si>
    <t>NEONATOLOGIA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</si>
  <si>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</si>
  <si>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</si>
  <si>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</si>
  <si>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</si>
  <si>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</si>
  <si>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</si>
  <si>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</si>
  <si>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</si>
  <si>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</si>
  <si>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</si>
  <si>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</si>
  <si>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</si>
  <si>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</si>
  <si>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</si>
  <si>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</si>
  <si>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</si>
  <si>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</si>
  <si>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</si>
  <si>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</si>
  <si>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</si>
  <si>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</si>
  <si>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</si>
  <si>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</si>
  <si>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</si>
  <si>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</si>
  <si>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</si>
  <si>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</si>
  <si>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</si>
  <si>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</si>
  <si>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</si>
  <si>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UCIN- Unidad de Cuidados Intensivos Neonatales; UCIREN I y II- Unidad de Cuidados Intermedios del Recién Nacido;  UCIA- Unidad de Cuidados Intensivos del Adulto;  TIMN- Terapia de Invasión Mínima del Neonato</t>
  </si>
  <si>
    <t>INSTITUTO NACIONAL DE PERINATOLOGÍA
ESTADÍSTICA HOSPITALARIA, 1er. TRIMESTRE 2020</t>
  </si>
  <si>
    <t>INSTITUTO NACIONAL DE PERINATOLOGÍA
ESTADÍSTICA HOSPITALARIA, 2o. TRIMESTRE 2020</t>
  </si>
  <si>
    <t>INSTITUTO NACIONAL DE PERINATOLOGÍA
ESTADÍSTICA HOSPITALARIA, 3er. TRIMESTRE 2020</t>
  </si>
  <si>
    <t>INSTITUTO NACIONAL DE PERINATOLOGÍA
ESTADÍSTICA HOSPITALARIA, 4o. TRIMESTRE 2020</t>
  </si>
  <si>
    <t>egresos20</t>
  </si>
  <si>
    <t>Camas (promedio)</t>
  </si>
  <si>
    <t>Fuente:  Reporte especial elaborado por High Sales a partir de datos de SIGIn</t>
  </si>
  <si>
    <t xml:space="preserve">Nota:  A partir del mes de marzo 2020 la Secretaría de Salud decretó la declaratoria de contingencia sanitaria por COVID-19, razón por la cual se reconvirtieron algunos servicios para la atención de pacientes con sospecha y/o confirmación de esta patología.  Adicionalmente a partir del 8/04/2020 se cerró el 2° Piso por mantenimiento y permanece cerrado; el 3er.Piso a partir del 09/04/2020 se remodeló para cnvertirse en área covid-19 y se abre para atención el 26/04/2020 (o sea que durante 12 días no se recibieron pacientes en 3er. piso). A partir del 26 de abril es área COVID-Alojamiento conjunto. Este 3er. Piso se convierte en área de transición COVID.
En el 5° Piso el 08/04/2020 se reciben pacientes adultas con RN, es decir que este piso se reconvirtió, pasando de ser un piso para pacientes ginecológicas a uno de obstetricia. 
A partir del 12 de junio se reabre el 2o. piso;  el 3er. piso se cierra a partir del 14 de junio para reconvertirlo en el espacio para albergar pacientes de UCIN y de UCIREN. EL 5to. piso estuvo recibiendo pacientes obstétricas sólo 2 días del mes de junio.
La UCIN se cerró desde principios del año por necesidad de hacer modificaciones estructurales, pasando a un ambiente de la UCIREN I y II y al cierre de junio continuó así.  </t>
  </si>
  <si>
    <t>3er. Piso*</t>
  </si>
  <si>
    <t>5o. Piso**</t>
  </si>
  <si>
    <t>** El 5o.  Piso que se destinaba a hospitalización de pacientes con problemas ginecológicos, permaneció cerrado en el mes de julio, por la contingencia por COVID.</t>
  </si>
  <si>
    <t>ADULTAS</t>
  </si>
  <si>
    <t>NEONATAL
3ER. PISO</t>
  </si>
  <si>
    <t>NEON-URG-COV</t>
  </si>
  <si>
    <t>COVID#</t>
  </si>
  <si>
    <t>* El 3er. Piso estuvo cerrado por remodelación durante un periodo y posteriormente se reconvirtió en área COVID para recibir neonatos positivos o sospechosos.</t>
  </si>
  <si>
    <t># Hubo necesidad de habilitar áreas para recibir a pacientes COVID sospechosos y COVID Positivos.</t>
  </si>
  <si>
    <t>COVID #</t>
  </si>
  <si>
    <t>4o. Piso**</t>
  </si>
  <si>
    <t>**La ocupación hospitalaria del 4o. Piso Adultas, incrementó de forma importante a partir del mes de agosto debido a que el 3er. Piso se reconvirtió para sólo recibir neonatos COVID positivos y el 2o. Piso solamente funciona como el sitio al que se derivan pacientes de las que se está esperando el resultado de PCR; todo ello, junto con el alta temprana de pacientes en condiciones adecuadas de salud, han contribuído a que los indicadores hospitalarios del 4o. piso se vean afectados.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</si>
</sst>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5"/>
  <sheetViews>
    <sheetView workbookViewId="0">
      <selection activeCell="P3" sqref="P1:P1048576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16" x14ac:dyDescent="0.25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5.75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6" ht="15.75" thickBot="1" x14ac:dyDescent="0.3">
      <c r="A6" s="42" t="s">
        <v>0</v>
      </c>
      <c r="B6" s="44" t="s">
        <v>1</v>
      </c>
      <c r="C6" s="45"/>
      <c r="D6" s="45"/>
      <c r="E6" s="45"/>
      <c r="F6" s="45"/>
      <c r="G6" s="46"/>
      <c r="H6" s="47" t="s">
        <v>2</v>
      </c>
      <c r="I6" s="45"/>
      <c r="J6" s="46"/>
      <c r="K6" s="48" t="s">
        <v>3</v>
      </c>
      <c r="L6" s="49"/>
      <c r="M6" s="49"/>
      <c r="N6" s="49"/>
      <c r="O6" s="49"/>
      <c r="P6" s="50" t="s">
        <v>4</v>
      </c>
    </row>
    <row r="7" spans="1:16" ht="15.75" thickBot="1" x14ac:dyDescent="0.3">
      <c r="A7" s="43"/>
      <c r="B7" s="9" t="s">
        <v>27</v>
      </c>
      <c r="C7" s="3" t="s">
        <v>28</v>
      </c>
      <c r="D7" s="3" t="s">
        <v>29</v>
      </c>
      <c r="E7" s="3" t="s">
        <v>5</v>
      </c>
      <c r="F7" s="3" t="s">
        <v>30</v>
      </c>
      <c r="G7" s="3" t="s">
        <v>6</v>
      </c>
      <c r="H7" s="3" t="s">
        <v>28</v>
      </c>
      <c r="I7" s="3" t="s">
        <v>29</v>
      </c>
      <c r="J7" s="3" t="s">
        <v>7</v>
      </c>
      <c r="K7" s="3" t="s">
        <v>8</v>
      </c>
      <c r="L7" s="3" t="s">
        <v>9</v>
      </c>
      <c r="M7" s="3" t="s">
        <v>10</v>
      </c>
      <c r="N7" s="4" t="s">
        <v>31</v>
      </c>
      <c r="O7" s="5" t="s">
        <v>32</v>
      </c>
      <c r="P7" s="51"/>
    </row>
    <row r="8" spans="1:16" x14ac:dyDescent="0.25">
      <c r="A8" s="6" t="s">
        <v>11</v>
      </c>
      <c r="B8" s="10">
        <v>503</v>
      </c>
      <c r="C8" s="12">
        <v>285</v>
      </c>
      <c r="D8" s="12">
        <v>320</v>
      </c>
      <c r="E8" s="17">
        <f>SUM(B8:D8)</f>
        <v>1108</v>
      </c>
      <c r="F8" s="13">
        <v>237</v>
      </c>
      <c r="G8" s="18">
        <f>E8+F8</f>
        <v>1345</v>
      </c>
      <c r="H8" s="13">
        <v>232</v>
      </c>
      <c r="I8" s="13">
        <v>234</v>
      </c>
      <c r="J8" s="18">
        <f>H8+I8</f>
        <v>466</v>
      </c>
      <c r="K8" s="12">
        <v>36</v>
      </c>
      <c r="L8" s="12">
        <v>60</v>
      </c>
      <c r="M8" s="12">
        <v>47</v>
      </c>
      <c r="N8" s="12">
        <v>90</v>
      </c>
      <c r="O8" s="12">
        <v>4</v>
      </c>
      <c r="P8" s="19">
        <f t="shared" ref="P8:P18" si="0">G8+J8+K8+L8+M8+N8+O8</f>
        <v>2048</v>
      </c>
    </row>
    <row r="9" spans="1:16" x14ac:dyDescent="0.25">
      <c r="A9" s="7" t="s">
        <v>12</v>
      </c>
      <c r="B9" s="12">
        <v>255</v>
      </c>
      <c r="C9" s="12">
        <v>284</v>
      </c>
      <c r="D9" s="12">
        <v>325</v>
      </c>
      <c r="E9" s="17">
        <f t="shared" ref="E9:E18" si="1">SUM(B9:D9)</f>
        <v>864</v>
      </c>
      <c r="F9" s="13">
        <v>239</v>
      </c>
      <c r="G9" s="18">
        <f t="shared" ref="G9:G18" si="2">E9+F9</f>
        <v>1103</v>
      </c>
      <c r="H9" s="13">
        <v>206</v>
      </c>
      <c r="I9" s="13">
        <v>191</v>
      </c>
      <c r="J9" s="18">
        <f t="shared" ref="J9:J18" si="3">H9+I9</f>
        <v>397</v>
      </c>
      <c r="K9" s="12">
        <v>7</v>
      </c>
      <c r="L9" s="12">
        <v>47</v>
      </c>
      <c r="M9" s="12">
        <v>0</v>
      </c>
      <c r="N9" s="12">
        <v>73</v>
      </c>
      <c r="O9" s="12">
        <v>2</v>
      </c>
      <c r="P9" s="19">
        <f t="shared" si="0"/>
        <v>1629</v>
      </c>
    </row>
    <row r="10" spans="1:16" x14ac:dyDescent="0.25">
      <c r="A10" s="7" t="s">
        <v>13</v>
      </c>
      <c r="B10" s="12">
        <v>1</v>
      </c>
      <c r="C10" s="12">
        <v>0</v>
      </c>
      <c r="D10" s="12">
        <v>0</v>
      </c>
      <c r="E10" s="17">
        <f t="shared" si="1"/>
        <v>1</v>
      </c>
      <c r="F10" s="13">
        <v>2</v>
      </c>
      <c r="G10" s="18">
        <f t="shared" si="2"/>
        <v>3</v>
      </c>
      <c r="H10" s="13">
        <v>0</v>
      </c>
      <c r="I10" s="13">
        <v>0</v>
      </c>
      <c r="J10" s="18">
        <f t="shared" si="3"/>
        <v>0</v>
      </c>
      <c r="K10" s="12">
        <v>1</v>
      </c>
      <c r="L10" s="12">
        <v>0</v>
      </c>
      <c r="M10" s="12">
        <v>2</v>
      </c>
      <c r="N10" s="12">
        <v>0</v>
      </c>
      <c r="O10" s="12">
        <v>0</v>
      </c>
      <c r="P10" s="19">
        <f t="shared" si="0"/>
        <v>6</v>
      </c>
    </row>
    <row r="11" spans="1:16" x14ac:dyDescent="0.25">
      <c r="A11" s="7" t="s">
        <v>14</v>
      </c>
      <c r="B11" s="12">
        <v>1</v>
      </c>
      <c r="C11" s="12">
        <v>1</v>
      </c>
      <c r="D11" s="12">
        <v>0</v>
      </c>
      <c r="E11" s="17">
        <f t="shared" si="1"/>
        <v>2</v>
      </c>
      <c r="F11" s="13">
        <v>0</v>
      </c>
      <c r="G11" s="18">
        <f t="shared" si="2"/>
        <v>2</v>
      </c>
      <c r="H11" s="13">
        <v>0</v>
      </c>
      <c r="I11" s="13">
        <v>0</v>
      </c>
      <c r="J11" s="18">
        <f t="shared" si="3"/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9">
        <f t="shared" si="0"/>
        <v>3</v>
      </c>
    </row>
    <row r="12" spans="1:16" x14ac:dyDescent="0.25">
      <c r="A12" s="7" t="s">
        <v>15</v>
      </c>
      <c r="B12" s="12">
        <v>0</v>
      </c>
      <c r="C12" s="12">
        <v>0</v>
      </c>
      <c r="D12" s="12">
        <v>0</v>
      </c>
      <c r="E12" s="17">
        <f t="shared" si="1"/>
        <v>0</v>
      </c>
      <c r="F12" s="13">
        <v>0</v>
      </c>
      <c r="G12" s="18">
        <f t="shared" si="2"/>
        <v>0</v>
      </c>
      <c r="H12" s="13">
        <v>0</v>
      </c>
      <c r="I12" s="13">
        <v>0</v>
      </c>
      <c r="J12" s="18">
        <f t="shared" si="3"/>
        <v>0</v>
      </c>
      <c r="K12" s="12">
        <v>4</v>
      </c>
      <c r="L12" s="12">
        <v>2</v>
      </c>
      <c r="M12" s="12">
        <v>0</v>
      </c>
      <c r="N12" s="12">
        <v>0</v>
      </c>
      <c r="O12" s="12">
        <v>0</v>
      </c>
      <c r="P12" s="19">
        <f t="shared" si="0"/>
        <v>6</v>
      </c>
    </row>
    <row r="13" spans="1:16" x14ac:dyDescent="0.25">
      <c r="A13" s="7" t="s">
        <v>16</v>
      </c>
      <c r="B13" s="17">
        <f>SUM(B9:B12)</f>
        <v>257</v>
      </c>
      <c r="C13" s="17">
        <f t="shared" ref="C13:O13" si="4">SUM(C9:C12)</f>
        <v>285</v>
      </c>
      <c r="D13" s="17">
        <f t="shared" si="4"/>
        <v>325</v>
      </c>
      <c r="E13" s="17">
        <f t="shared" si="4"/>
        <v>867</v>
      </c>
      <c r="F13" s="17">
        <f t="shared" si="4"/>
        <v>241</v>
      </c>
      <c r="G13" s="17">
        <f t="shared" si="4"/>
        <v>1108</v>
      </c>
      <c r="H13" s="17">
        <f t="shared" si="4"/>
        <v>206</v>
      </c>
      <c r="I13" s="17">
        <f t="shared" si="4"/>
        <v>191</v>
      </c>
      <c r="J13" s="17">
        <f t="shared" si="4"/>
        <v>397</v>
      </c>
      <c r="K13" s="17">
        <f t="shared" si="4"/>
        <v>12</v>
      </c>
      <c r="L13" s="17">
        <f t="shared" si="4"/>
        <v>50</v>
      </c>
      <c r="M13" s="17">
        <f t="shared" si="4"/>
        <v>2</v>
      </c>
      <c r="N13" s="17">
        <f t="shared" si="4"/>
        <v>73</v>
      </c>
      <c r="O13" s="17">
        <f t="shared" si="4"/>
        <v>2</v>
      </c>
      <c r="P13" s="19">
        <f t="shared" si="0"/>
        <v>1644</v>
      </c>
    </row>
    <row r="14" spans="1:16" x14ac:dyDescent="0.25">
      <c r="A14" s="7" t="s">
        <v>17</v>
      </c>
      <c r="B14" s="12">
        <v>39</v>
      </c>
      <c r="C14" s="12">
        <v>6</v>
      </c>
      <c r="D14" s="12">
        <v>0</v>
      </c>
      <c r="E14" s="17">
        <f t="shared" si="1"/>
        <v>45</v>
      </c>
      <c r="F14" s="13">
        <v>0</v>
      </c>
      <c r="G14" s="18">
        <f t="shared" si="2"/>
        <v>45</v>
      </c>
      <c r="H14" s="13">
        <v>18</v>
      </c>
      <c r="I14" s="13">
        <v>48</v>
      </c>
      <c r="J14" s="18">
        <f t="shared" si="3"/>
        <v>66</v>
      </c>
      <c r="K14" s="12">
        <v>23</v>
      </c>
      <c r="L14" s="12">
        <v>23</v>
      </c>
      <c r="M14" s="12">
        <v>45</v>
      </c>
      <c r="N14" s="12">
        <v>33</v>
      </c>
      <c r="O14" s="12">
        <v>2</v>
      </c>
      <c r="P14" s="19">
        <f t="shared" si="0"/>
        <v>237</v>
      </c>
    </row>
    <row r="15" spans="1:16" x14ac:dyDescent="0.25">
      <c r="A15" s="7" t="s">
        <v>18</v>
      </c>
      <c r="B15" s="17">
        <f>SUM(B13:B14)</f>
        <v>296</v>
      </c>
      <c r="C15" s="17">
        <f t="shared" ref="C15:O15" si="5">SUM(C13:C14)</f>
        <v>291</v>
      </c>
      <c r="D15" s="17">
        <f t="shared" si="5"/>
        <v>325</v>
      </c>
      <c r="E15" s="17">
        <f t="shared" si="5"/>
        <v>912</v>
      </c>
      <c r="F15" s="17">
        <f t="shared" si="5"/>
        <v>241</v>
      </c>
      <c r="G15" s="17">
        <f t="shared" si="5"/>
        <v>1153</v>
      </c>
      <c r="H15" s="17">
        <f t="shared" si="5"/>
        <v>224</v>
      </c>
      <c r="I15" s="17">
        <f t="shared" si="5"/>
        <v>239</v>
      </c>
      <c r="J15" s="17">
        <f t="shared" si="5"/>
        <v>463</v>
      </c>
      <c r="K15" s="17">
        <f t="shared" si="5"/>
        <v>35</v>
      </c>
      <c r="L15" s="17">
        <f t="shared" si="5"/>
        <v>73</v>
      </c>
      <c r="M15" s="17">
        <f t="shared" si="5"/>
        <v>47</v>
      </c>
      <c r="N15" s="17">
        <f t="shared" si="5"/>
        <v>106</v>
      </c>
      <c r="O15" s="17">
        <f t="shared" si="5"/>
        <v>4</v>
      </c>
      <c r="P15" s="19">
        <f t="shared" si="0"/>
        <v>1881</v>
      </c>
    </row>
    <row r="16" spans="1:16" x14ac:dyDescent="0.25">
      <c r="A16" s="7" t="s">
        <v>19</v>
      </c>
      <c r="B16" s="12">
        <v>1221</v>
      </c>
      <c r="C16" s="12">
        <v>1151</v>
      </c>
      <c r="D16" s="12">
        <v>1318</v>
      </c>
      <c r="E16" s="17">
        <f t="shared" si="1"/>
        <v>3690</v>
      </c>
      <c r="F16" s="13">
        <v>960</v>
      </c>
      <c r="G16" s="18">
        <f t="shared" si="2"/>
        <v>4650</v>
      </c>
      <c r="H16" s="13">
        <v>817</v>
      </c>
      <c r="I16" s="13">
        <v>873</v>
      </c>
      <c r="J16" s="18">
        <f t="shared" si="3"/>
        <v>1690</v>
      </c>
      <c r="K16" s="12">
        <v>1112</v>
      </c>
      <c r="L16" s="12">
        <v>1967</v>
      </c>
      <c r="M16" s="12">
        <v>136</v>
      </c>
      <c r="N16" s="12">
        <v>747</v>
      </c>
      <c r="O16" s="12">
        <v>3</v>
      </c>
      <c r="P16" s="19">
        <f t="shared" si="0"/>
        <v>10305</v>
      </c>
    </row>
    <row r="17" spans="1:16" x14ac:dyDescent="0.25">
      <c r="A17" s="7" t="s">
        <v>20</v>
      </c>
      <c r="B17" s="12">
        <v>640</v>
      </c>
      <c r="C17" s="12">
        <v>687</v>
      </c>
      <c r="D17" s="12">
        <v>772</v>
      </c>
      <c r="E17" s="17">
        <f t="shared" si="1"/>
        <v>2099</v>
      </c>
      <c r="F17" s="13">
        <v>678</v>
      </c>
      <c r="G17" s="18">
        <f t="shared" si="2"/>
        <v>2777</v>
      </c>
      <c r="H17" s="13">
        <v>527</v>
      </c>
      <c r="I17" s="13">
        <v>698</v>
      </c>
      <c r="J17" s="18">
        <f t="shared" si="3"/>
        <v>1225</v>
      </c>
      <c r="K17" s="12">
        <v>1210</v>
      </c>
      <c r="L17" s="12">
        <v>1840</v>
      </c>
      <c r="M17" s="12">
        <v>189</v>
      </c>
      <c r="N17" s="12">
        <v>405</v>
      </c>
      <c r="O17" s="12">
        <v>5</v>
      </c>
      <c r="P17" s="19">
        <f t="shared" si="0"/>
        <v>7651</v>
      </c>
    </row>
    <row r="18" spans="1:16" x14ac:dyDescent="0.25">
      <c r="A18" s="7" t="s">
        <v>21</v>
      </c>
      <c r="B18" s="12">
        <v>2184</v>
      </c>
      <c r="C18" s="12">
        <v>1514</v>
      </c>
      <c r="D18" s="12">
        <v>2002</v>
      </c>
      <c r="E18" s="17">
        <f t="shared" si="1"/>
        <v>5700</v>
      </c>
      <c r="F18" s="13">
        <v>1911</v>
      </c>
      <c r="G18" s="18">
        <f t="shared" si="2"/>
        <v>7611</v>
      </c>
      <c r="H18" s="13">
        <v>1514</v>
      </c>
      <c r="I18" s="13">
        <v>1971</v>
      </c>
      <c r="J18" s="18">
        <f t="shared" si="3"/>
        <v>3485</v>
      </c>
      <c r="K18" s="12">
        <v>1336</v>
      </c>
      <c r="L18" s="12">
        <v>2682</v>
      </c>
      <c r="M18" s="12">
        <v>364</v>
      </c>
      <c r="N18" s="12">
        <v>1092</v>
      </c>
      <c r="O18" s="12">
        <v>124</v>
      </c>
      <c r="P18" s="19">
        <f t="shared" si="0"/>
        <v>16694</v>
      </c>
    </row>
    <row r="19" spans="1:16" x14ac:dyDescent="0.25">
      <c r="A19" s="7" t="s">
        <v>22</v>
      </c>
      <c r="B19" s="11">
        <f>B16/B15</f>
        <v>4.125</v>
      </c>
      <c r="C19" s="11">
        <f t="shared" ref="C19:P19" si="6">C16/C15</f>
        <v>3.9553264604810998</v>
      </c>
      <c r="D19" s="11">
        <f t="shared" si="6"/>
        <v>4.0553846153846154</v>
      </c>
      <c r="E19" s="11">
        <f t="shared" si="6"/>
        <v>4.0460526315789478</v>
      </c>
      <c r="F19" s="11">
        <f t="shared" si="6"/>
        <v>3.9834024896265561</v>
      </c>
      <c r="G19" s="11">
        <f t="shared" si="6"/>
        <v>4.0329575021682569</v>
      </c>
      <c r="H19" s="11">
        <f t="shared" si="6"/>
        <v>3.6473214285714284</v>
      </c>
      <c r="I19" s="11">
        <f t="shared" si="6"/>
        <v>3.6527196652719667</v>
      </c>
      <c r="J19" s="11">
        <f t="shared" si="6"/>
        <v>3.6501079913606911</v>
      </c>
      <c r="K19" s="11">
        <f t="shared" si="6"/>
        <v>31.771428571428572</v>
      </c>
      <c r="L19" s="11">
        <f t="shared" si="6"/>
        <v>26.945205479452056</v>
      </c>
      <c r="M19" s="11">
        <f t="shared" si="6"/>
        <v>2.8936170212765959</v>
      </c>
      <c r="N19" s="11">
        <f t="shared" si="6"/>
        <v>7.0471698113207548</v>
      </c>
      <c r="O19" s="11">
        <f t="shared" si="6"/>
        <v>0.75</v>
      </c>
      <c r="P19" s="11">
        <f t="shared" si="6"/>
        <v>5.4784688995215314</v>
      </c>
    </row>
    <row r="20" spans="1:16" x14ac:dyDescent="0.25">
      <c r="A20" s="7" t="s">
        <v>23</v>
      </c>
      <c r="B20" s="11">
        <f>B17/B18*100</f>
        <v>29.304029304029307</v>
      </c>
      <c r="C20" s="11">
        <f t="shared" ref="C20:P20" si="7">C17/C18*100</f>
        <v>45.376486129458385</v>
      </c>
      <c r="D20" s="11">
        <f t="shared" si="7"/>
        <v>38.561438561438557</v>
      </c>
      <c r="E20" s="11">
        <f t="shared" si="7"/>
        <v>36.824561403508774</v>
      </c>
      <c r="F20" s="11">
        <f t="shared" si="7"/>
        <v>35.478806907378335</v>
      </c>
      <c r="G20" s="11">
        <f t="shared" si="7"/>
        <v>36.486664038891078</v>
      </c>
      <c r="H20" s="11">
        <f t="shared" si="7"/>
        <v>34.80845442536328</v>
      </c>
      <c r="I20" s="11">
        <f t="shared" si="7"/>
        <v>35.413495687468291</v>
      </c>
      <c r="J20" s="11">
        <f t="shared" si="7"/>
        <v>35.150645624103298</v>
      </c>
      <c r="K20" s="11">
        <f t="shared" si="7"/>
        <v>90.568862275449106</v>
      </c>
      <c r="L20" s="11">
        <f t="shared" si="7"/>
        <v>68.605518269947794</v>
      </c>
      <c r="M20" s="11">
        <f t="shared" si="7"/>
        <v>51.923076923076927</v>
      </c>
      <c r="N20" s="11">
        <f t="shared" si="7"/>
        <v>37.087912087912088</v>
      </c>
      <c r="O20" s="11">
        <f t="shared" si="7"/>
        <v>4.032258064516129</v>
      </c>
      <c r="P20" s="11">
        <f t="shared" si="7"/>
        <v>45.830837426620342</v>
      </c>
    </row>
    <row r="21" spans="1:16" x14ac:dyDescent="0.25">
      <c r="A21" s="7" t="s">
        <v>24</v>
      </c>
      <c r="B21" s="11">
        <f>B15/B23</f>
        <v>12.333333333333334</v>
      </c>
      <c r="C21" s="11">
        <f t="shared" ref="C21:O21" si="8">C15/C23</f>
        <v>17.117647058823529</v>
      </c>
      <c r="D21" s="11">
        <f t="shared" si="8"/>
        <v>14.772727272727273</v>
      </c>
      <c r="E21" s="11">
        <f t="shared" si="8"/>
        <v>14.476190476190476</v>
      </c>
      <c r="F21" s="11">
        <f t="shared" si="8"/>
        <v>11.476190476190476</v>
      </c>
      <c r="G21" s="11">
        <f t="shared" si="8"/>
        <v>13.726190476190476</v>
      </c>
      <c r="H21" s="11">
        <f t="shared" si="8"/>
        <v>13.176470588235293</v>
      </c>
      <c r="I21" s="11">
        <f t="shared" si="8"/>
        <v>10.863636363636363</v>
      </c>
      <c r="J21" s="11">
        <f t="shared" si="8"/>
        <v>11.871794871794872</v>
      </c>
      <c r="K21" s="11">
        <f t="shared" si="8"/>
        <v>2.3333333333333335</v>
      </c>
      <c r="L21" s="11">
        <f t="shared" si="8"/>
        <v>2.5172413793103448</v>
      </c>
      <c r="M21" s="11">
        <f t="shared" si="8"/>
        <v>11.75</v>
      </c>
      <c r="N21" s="11">
        <f t="shared" si="8"/>
        <v>8.8333333333333339</v>
      </c>
      <c r="O21" s="11">
        <f t="shared" si="8"/>
        <v>1</v>
      </c>
      <c r="P21" s="16">
        <f>P15/P23</f>
        <v>10.058823529411764</v>
      </c>
    </row>
    <row r="22" spans="1:16" x14ac:dyDescent="0.25">
      <c r="A22" s="7" t="s">
        <v>25</v>
      </c>
      <c r="B22" s="11">
        <f>((100-B20)*B19)/B20</f>
        <v>9.9515624999999979</v>
      </c>
      <c r="C22" s="11">
        <f t="shared" ref="C22:O22" si="9">((100-C20)*C19)/C20</f>
        <v>4.7613609648003932</v>
      </c>
      <c r="D22" s="11">
        <f t="shared" si="9"/>
        <v>6.4612993224392197</v>
      </c>
      <c r="E22" s="11">
        <f t="shared" si="9"/>
        <v>6.9413223088688847</v>
      </c>
      <c r="F22" s="11">
        <f t="shared" si="9"/>
        <v>7.2441523152058185</v>
      </c>
      <c r="G22" s="11">
        <f t="shared" si="9"/>
        <v>7.020279641873012</v>
      </c>
      <c r="H22" s="11">
        <f t="shared" si="9"/>
        <v>6.8309416508538883</v>
      </c>
      <c r="I22" s="11">
        <f t="shared" si="9"/>
        <v>6.6617652348011651</v>
      </c>
      <c r="J22" s="11">
        <f t="shared" si="9"/>
        <v>6.7340767840613562</v>
      </c>
      <c r="K22" s="11">
        <f t="shared" si="9"/>
        <v>3.3084297520661137</v>
      </c>
      <c r="L22" s="11">
        <f t="shared" si="9"/>
        <v>12.330360333531868</v>
      </c>
      <c r="M22" s="11">
        <f t="shared" si="9"/>
        <v>2.6792750197005515</v>
      </c>
      <c r="N22" s="11">
        <f t="shared" si="9"/>
        <v>11.954088050314466</v>
      </c>
      <c r="O22" s="11">
        <f t="shared" si="9"/>
        <v>17.849999999999998</v>
      </c>
      <c r="P22" s="16">
        <f>((100-P20)*P19)/P20</f>
        <v>6.47520510500238</v>
      </c>
    </row>
    <row r="23" spans="1:16" ht="15.75" thickBot="1" x14ac:dyDescent="0.3">
      <c r="A23" s="8" t="s">
        <v>26</v>
      </c>
      <c r="B23" s="12">
        <v>24</v>
      </c>
      <c r="C23" s="12">
        <v>17</v>
      </c>
      <c r="D23" s="12">
        <v>22</v>
      </c>
      <c r="E23" s="17">
        <f>SUM(B23:D23)</f>
        <v>63</v>
      </c>
      <c r="F23" s="12">
        <v>21</v>
      </c>
      <c r="G23" s="17">
        <f>E23+F23</f>
        <v>84</v>
      </c>
      <c r="H23" s="12">
        <v>17</v>
      </c>
      <c r="I23" s="12">
        <v>22</v>
      </c>
      <c r="J23" s="17">
        <f>SUM(H23:I23)</f>
        <v>39</v>
      </c>
      <c r="K23" s="12">
        <v>15</v>
      </c>
      <c r="L23" s="12">
        <v>29</v>
      </c>
      <c r="M23" s="12">
        <v>4</v>
      </c>
      <c r="N23" s="12">
        <v>12</v>
      </c>
      <c r="O23" s="12">
        <v>4</v>
      </c>
      <c r="P23" s="19">
        <f>G23+J23+K23+L23+M23+N23+O23</f>
        <v>187</v>
      </c>
    </row>
    <row r="24" spans="1:16" x14ac:dyDescent="0.25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udnXaMxeRqDRZWW/TXbg8+R6e4ubfom8sNlU/4vyYL2WkLVjcnG5XCsgLMzH7l5XIcdd8PGLTlxy2u9FE6ykNQ==" saltValue="vsde/+HRDtH6YQnjZv02BA==" spinCount="100000" sheet="1" objects="1" scenarios="1"/>
  <mergeCells count="7">
    <mergeCell ref="A24:P25"/>
    <mergeCell ref="A1:P2"/>
    <mergeCell ref="A6:A7"/>
    <mergeCell ref="B6:G6"/>
    <mergeCell ref="H6:J6"/>
    <mergeCell ref="K6:O6"/>
    <mergeCell ref="P6:P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3"/>
  <sheetViews>
    <sheetView workbookViewId="0">
      <selection activeCell="P23" sqref="P23"/>
    </sheetView>
  </sheetViews>
  <sheetFormatPr baseColWidth="10" defaultRowHeight="15" x14ac:dyDescent="0.25"/>
  <cols>
    <col min="1" max="1" width="35.140625" customWidth="1"/>
  </cols>
  <sheetData>
    <row r="1" spans="1:16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5.75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6" ht="15.75" thickBot="1" x14ac:dyDescent="0.3">
      <c r="A6" s="42" t="s">
        <v>0</v>
      </c>
      <c r="B6" s="44" t="s">
        <v>1</v>
      </c>
      <c r="C6" s="45"/>
      <c r="D6" s="45"/>
      <c r="E6" s="45"/>
      <c r="F6" s="45"/>
      <c r="G6" s="46"/>
      <c r="H6" s="47" t="s">
        <v>2</v>
      </c>
      <c r="I6" s="45"/>
      <c r="J6" s="46"/>
      <c r="K6" s="48" t="s">
        <v>3</v>
      </c>
      <c r="L6" s="49"/>
      <c r="M6" s="49"/>
      <c r="N6" s="49"/>
      <c r="O6" s="49"/>
      <c r="P6" s="50" t="s">
        <v>4</v>
      </c>
    </row>
    <row r="7" spans="1:16" ht="15.75" thickBot="1" x14ac:dyDescent="0.3">
      <c r="A7" s="43"/>
      <c r="B7" s="9" t="s">
        <v>27</v>
      </c>
      <c r="C7" s="3" t="s">
        <v>28</v>
      </c>
      <c r="D7" s="3" t="s">
        <v>29</v>
      </c>
      <c r="E7" s="3" t="s">
        <v>5</v>
      </c>
      <c r="F7" s="3" t="s">
        <v>30</v>
      </c>
      <c r="G7" s="3" t="s">
        <v>6</v>
      </c>
      <c r="H7" s="3" t="s">
        <v>28</v>
      </c>
      <c r="I7" s="3" t="s">
        <v>29</v>
      </c>
      <c r="J7" s="3" t="s">
        <v>7</v>
      </c>
      <c r="K7" s="3" t="s">
        <v>8</v>
      </c>
      <c r="L7" s="3" t="s">
        <v>9</v>
      </c>
      <c r="M7" s="3" t="s">
        <v>10</v>
      </c>
      <c r="N7" s="4" t="s">
        <v>31</v>
      </c>
      <c r="O7" s="5" t="s">
        <v>32</v>
      </c>
      <c r="P7" s="51"/>
    </row>
    <row r="8" spans="1:16" x14ac:dyDescent="0.25">
      <c r="A8" s="6" t="s">
        <v>11</v>
      </c>
      <c r="B8" s="10">
        <v>109</v>
      </c>
      <c r="C8" s="12">
        <v>203</v>
      </c>
      <c r="D8" s="12">
        <v>598</v>
      </c>
      <c r="E8" s="17">
        <f>SUM(B8:D8)</f>
        <v>910</v>
      </c>
      <c r="F8" s="13">
        <v>118</v>
      </c>
      <c r="G8" s="18">
        <f>E8+F8</f>
        <v>1028</v>
      </c>
      <c r="H8" s="13">
        <v>101</v>
      </c>
      <c r="I8" s="13">
        <v>395</v>
      </c>
      <c r="J8" s="18">
        <f>H8+I8</f>
        <v>496</v>
      </c>
      <c r="K8" s="12">
        <v>53</v>
      </c>
      <c r="L8" s="12">
        <v>85</v>
      </c>
      <c r="M8" s="12">
        <v>29</v>
      </c>
      <c r="N8" s="12">
        <v>177</v>
      </c>
      <c r="O8" s="12">
        <v>1</v>
      </c>
      <c r="P8" s="19">
        <f t="shared" ref="P8:P18" si="0">G8+J8+K8+L8+M8+N8+O8</f>
        <v>1869</v>
      </c>
    </row>
    <row r="9" spans="1:16" x14ac:dyDescent="0.25">
      <c r="A9" s="7" t="s">
        <v>12</v>
      </c>
      <c r="B9" s="12">
        <v>40</v>
      </c>
      <c r="C9" s="12">
        <v>91</v>
      </c>
      <c r="D9" s="12">
        <v>549</v>
      </c>
      <c r="E9" s="17">
        <f t="shared" ref="E9:E18" si="1">SUM(B9:D9)</f>
        <v>680</v>
      </c>
      <c r="F9" s="13">
        <v>86</v>
      </c>
      <c r="G9" s="18">
        <f t="shared" ref="G9:G18" si="2">E9+F9</f>
        <v>766</v>
      </c>
      <c r="H9" s="13">
        <v>77</v>
      </c>
      <c r="I9" s="13">
        <v>328</v>
      </c>
      <c r="J9" s="18">
        <f t="shared" ref="J9:J18" si="3">H9+I9</f>
        <v>405</v>
      </c>
      <c r="K9" s="12">
        <v>6</v>
      </c>
      <c r="L9" s="12">
        <v>58</v>
      </c>
      <c r="M9" s="12">
        <v>0</v>
      </c>
      <c r="N9" s="12">
        <v>121</v>
      </c>
      <c r="O9" s="12">
        <v>0</v>
      </c>
      <c r="P9" s="19">
        <f t="shared" si="0"/>
        <v>1356</v>
      </c>
    </row>
    <row r="10" spans="1:16" x14ac:dyDescent="0.25">
      <c r="A10" s="7" t="s">
        <v>13</v>
      </c>
      <c r="B10" s="12">
        <v>0</v>
      </c>
      <c r="C10" s="12">
        <v>0</v>
      </c>
      <c r="D10" s="12">
        <v>1</v>
      </c>
      <c r="E10" s="17">
        <f t="shared" si="1"/>
        <v>1</v>
      </c>
      <c r="F10" s="13">
        <v>2</v>
      </c>
      <c r="G10" s="18">
        <f t="shared" si="2"/>
        <v>3</v>
      </c>
      <c r="H10" s="13">
        <v>0</v>
      </c>
      <c r="I10" s="13">
        <v>0</v>
      </c>
      <c r="J10" s="18">
        <f t="shared" si="3"/>
        <v>0</v>
      </c>
      <c r="K10" s="12">
        <v>0</v>
      </c>
      <c r="L10" s="12">
        <v>2</v>
      </c>
      <c r="M10" s="12">
        <v>0</v>
      </c>
      <c r="N10" s="12">
        <v>0</v>
      </c>
      <c r="O10" s="12">
        <v>0</v>
      </c>
      <c r="P10" s="19">
        <f t="shared" si="0"/>
        <v>5</v>
      </c>
    </row>
    <row r="11" spans="1:16" x14ac:dyDescent="0.25">
      <c r="A11" s="7" t="s">
        <v>14</v>
      </c>
      <c r="B11" s="12">
        <v>1</v>
      </c>
      <c r="C11" s="12">
        <v>3</v>
      </c>
      <c r="D11" s="12">
        <v>3</v>
      </c>
      <c r="E11" s="17">
        <f t="shared" si="1"/>
        <v>7</v>
      </c>
      <c r="F11" s="13">
        <v>1</v>
      </c>
      <c r="G11" s="18">
        <f t="shared" si="2"/>
        <v>8</v>
      </c>
      <c r="H11" s="13">
        <v>0</v>
      </c>
      <c r="I11" s="13">
        <v>1</v>
      </c>
      <c r="J11" s="18">
        <f t="shared" si="3"/>
        <v>1</v>
      </c>
      <c r="K11" s="12">
        <v>1</v>
      </c>
      <c r="L11" s="12">
        <v>2</v>
      </c>
      <c r="M11" s="12">
        <v>1</v>
      </c>
      <c r="N11" s="12">
        <v>0</v>
      </c>
      <c r="O11" s="12">
        <v>0</v>
      </c>
      <c r="P11" s="19">
        <f t="shared" si="0"/>
        <v>13</v>
      </c>
    </row>
    <row r="12" spans="1:16" x14ac:dyDescent="0.25">
      <c r="A12" s="7" t="s">
        <v>15</v>
      </c>
      <c r="B12" s="12">
        <v>0</v>
      </c>
      <c r="C12" s="12">
        <v>0</v>
      </c>
      <c r="D12" s="12">
        <v>0</v>
      </c>
      <c r="E12" s="17">
        <f t="shared" si="1"/>
        <v>0</v>
      </c>
      <c r="F12" s="13">
        <v>0</v>
      </c>
      <c r="G12" s="18">
        <f t="shared" si="2"/>
        <v>0</v>
      </c>
      <c r="H12" s="13">
        <v>1</v>
      </c>
      <c r="I12" s="13">
        <v>2</v>
      </c>
      <c r="J12" s="18">
        <f t="shared" si="3"/>
        <v>3</v>
      </c>
      <c r="K12" s="12">
        <v>9</v>
      </c>
      <c r="L12" s="12">
        <v>1</v>
      </c>
      <c r="M12" s="12">
        <v>0</v>
      </c>
      <c r="N12" s="12">
        <v>1</v>
      </c>
      <c r="O12" s="12">
        <v>0</v>
      </c>
      <c r="P12" s="19">
        <f t="shared" si="0"/>
        <v>14</v>
      </c>
    </row>
    <row r="13" spans="1:16" x14ac:dyDescent="0.25">
      <c r="A13" s="7" t="s">
        <v>16</v>
      </c>
      <c r="B13" s="17">
        <f>SUM(B9:B12)</f>
        <v>41</v>
      </c>
      <c r="C13" s="17">
        <f t="shared" ref="C13:O13" si="4">SUM(C9:C12)</f>
        <v>94</v>
      </c>
      <c r="D13" s="17">
        <f t="shared" si="4"/>
        <v>553</v>
      </c>
      <c r="E13" s="17">
        <f t="shared" si="4"/>
        <v>688</v>
      </c>
      <c r="F13" s="17">
        <f t="shared" si="4"/>
        <v>89</v>
      </c>
      <c r="G13" s="17">
        <f t="shared" si="4"/>
        <v>777</v>
      </c>
      <c r="H13" s="17">
        <f t="shared" si="4"/>
        <v>78</v>
      </c>
      <c r="I13" s="17">
        <f t="shared" si="4"/>
        <v>331</v>
      </c>
      <c r="J13" s="17">
        <f t="shared" si="4"/>
        <v>409</v>
      </c>
      <c r="K13" s="17">
        <f t="shared" si="4"/>
        <v>16</v>
      </c>
      <c r="L13" s="17">
        <f t="shared" si="4"/>
        <v>63</v>
      </c>
      <c r="M13" s="17">
        <f t="shared" si="4"/>
        <v>1</v>
      </c>
      <c r="N13" s="17">
        <f t="shared" si="4"/>
        <v>122</v>
      </c>
      <c r="O13" s="17">
        <f t="shared" si="4"/>
        <v>0</v>
      </c>
      <c r="P13" s="19">
        <f t="shared" si="0"/>
        <v>1388</v>
      </c>
    </row>
    <row r="14" spans="1:16" x14ac:dyDescent="0.25">
      <c r="A14" s="7" t="s">
        <v>17</v>
      </c>
      <c r="B14" s="12">
        <v>75</v>
      </c>
      <c r="C14" s="12">
        <v>115</v>
      </c>
      <c r="D14" s="12">
        <v>36</v>
      </c>
      <c r="E14" s="17">
        <f t="shared" si="1"/>
        <v>226</v>
      </c>
      <c r="F14" s="13">
        <v>32</v>
      </c>
      <c r="G14" s="18">
        <f t="shared" si="2"/>
        <v>258</v>
      </c>
      <c r="H14" s="13">
        <v>61</v>
      </c>
      <c r="I14" s="13">
        <v>52</v>
      </c>
      <c r="J14" s="18">
        <f t="shared" si="3"/>
        <v>113</v>
      </c>
      <c r="K14" s="12">
        <v>37</v>
      </c>
      <c r="L14" s="12">
        <v>21</v>
      </c>
      <c r="M14" s="12">
        <v>27</v>
      </c>
      <c r="N14" s="12">
        <v>45</v>
      </c>
      <c r="O14" s="12">
        <v>1</v>
      </c>
      <c r="P14" s="19">
        <f t="shared" si="0"/>
        <v>502</v>
      </c>
    </row>
    <row r="15" spans="1:16" x14ac:dyDescent="0.25">
      <c r="A15" s="7" t="s">
        <v>18</v>
      </c>
      <c r="B15" s="17">
        <f>SUM(B13:B14)</f>
        <v>116</v>
      </c>
      <c r="C15" s="17">
        <f t="shared" ref="C15:O15" si="5">SUM(C13:C14)</f>
        <v>209</v>
      </c>
      <c r="D15" s="17">
        <f t="shared" si="5"/>
        <v>589</v>
      </c>
      <c r="E15" s="17">
        <f t="shared" si="5"/>
        <v>914</v>
      </c>
      <c r="F15" s="17">
        <f t="shared" si="5"/>
        <v>121</v>
      </c>
      <c r="G15" s="17">
        <f t="shared" si="5"/>
        <v>1035</v>
      </c>
      <c r="H15" s="17">
        <f t="shared" si="5"/>
        <v>139</v>
      </c>
      <c r="I15" s="17">
        <f t="shared" si="5"/>
        <v>383</v>
      </c>
      <c r="J15" s="17">
        <f t="shared" si="5"/>
        <v>522</v>
      </c>
      <c r="K15" s="17">
        <f t="shared" si="5"/>
        <v>53</v>
      </c>
      <c r="L15" s="17">
        <f t="shared" si="5"/>
        <v>84</v>
      </c>
      <c r="M15" s="17">
        <f t="shared" si="5"/>
        <v>28</v>
      </c>
      <c r="N15" s="17">
        <f t="shared" si="5"/>
        <v>167</v>
      </c>
      <c r="O15" s="17">
        <f t="shared" si="5"/>
        <v>1</v>
      </c>
      <c r="P15" s="19">
        <f t="shared" si="0"/>
        <v>1890</v>
      </c>
    </row>
    <row r="16" spans="1:16" x14ac:dyDescent="0.25">
      <c r="A16" s="7" t="s">
        <v>19</v>
      </c>
      <c r="B16" s="12">
        <v>87</v>
      </c>
      <c r="C16" s="12">
        <v>199</v>
      </c>
      <c r="D16" s="12">
        <v>703</v>
      </c>
      <c r="E16" s="17">
        <f t="shared" si="1"/>
        <v>989</v>
      </c>
      <c r="F16" s="13">
        <v>141</v>
      </c>
      <c r="G16" s="18">
        <f t="shared" si="2"/>
        <v>1130</v>
      </c>
      <c r="H16" s="13">
        <v>86</v>
      </c>
      <c r="I16" s="13">
        <v>344</v>
      </c>
      <c r="J16" s="18">
        <f t="shared" si="3"/>
        <v>430</v>
      </c>
      <c r="K16" s="12">
        <v>321</v>
      </c>
      <c r="L16" s="12">
        <v>640</v>
      </c>
      <c r="M16" s="12">
        <v>44</v>
      </c>
      <c r="N16" s="12">
        <v>368</v>
      </c>
      <c r="O16" s="12">
        <v>2</v>
      </c>
      <c r="P16" s="19">
        <f t="shared" si="0"/>
        <v>2935</v>
      </c>
    </row>
    <row r="17" spans="1:16" x14ac:dyDescent="0.25">
      <c r="A17" s="7" t="s">
        <v>20</v>
      </c>
      <c r="B17" s="12">
        <v>138</v>
      </c>
      <c r="C17" s="12">
        <v>177</v>
      </c>
      <c r="D17" s="12">
        <v>1325</v>
      </c>
      <c r="E17" s="17">
        <f t="shared" si="1"/>
        <v>1640</v>
      </c>
      <c r="F17" s="13">
        <v>354</v>
      </c>
      <c r="G17" s="18">
        <f t="shared" si="2"/>
        <v>1994</v>
      </c>
      <c r="H17" s="13">
        <v>130</v>
      </c>
      <c r="I17" s="13">
        <v>700</v>
      </c>
      <c r="J17" s="18">
        <f t="shared" si="3"/>
        <v>830</v>
      </c>
      <c r="K17" s="12">
        <v>1174</v>
      </c>
      <c r="L17" s="12">
        <v>1842</v>
      </c>
      <c r="M17" s="12">
        <v>117</v>
      </c>
      <c r="N17" s="12">
        <v>549</v>
      </c>
      <c r="O17" s="12">
        <v>2</v>
      </c>
      <c r="P17" s="19">
        <f t="shared" si="0"/>
        <v>6508</v>
      </c>
    </row>
    <row r="18" spans="1:16" x14ac:dyDescent="0.25">
      <c r="A18" s="7" t="s">
        <v>21</v>
      </c>
      <c r="B18" s="12">
        <v>651</v>
      </c>
      <c r="C18" s="12">
        <v>638</v>
      </c>
      <c r="D18" s="12">
        <v>2002</v>
      </c>
      <c r="E18" s="17">
        <f t="shared" si="1"/>
        <v>3291</v>
      </c>
      <c r="F18" s="13">
        <v>1323</v>
      </c>
      <c r="G18" s="18">
        <f t="shared" si="2"/>
        <v>4614</v>
      </c>
      <c r="H18" s="13">
        <v>734</v>
      </c>
      <c r="I18" s="13">
        <v>1941</v>
      </c>
      <c r="J18" s="18">
        <f t="shared" si="3"/>
        <v>2675</v>
      </c>
      <c r="K18" s="12">
        <v>1304</v>
      </c>
      <c r="L18" s="12">
        <v>2246</v>
      </c>
      <c r="M18" s="12">
        <v>364</v>
      </c>
      <c r="N18" s="12">
        <v>1092</v>
      </c>
      <c r="O18" s="12">
        <v>120</v>
      </c>
      <c r="P18" s="19">
        <f t="shared" si="0"/>
        <v>12415</v>
      </c>
    </row>
    <row r="19" spans="1:16" x14ac:dyDescent="0.25">
      <c r="A19" s="7" t="s">
        <v>22</v>
      </c>
      <c r="B19" s="11">
        <f>B16/B15</f>
        <v>0.75</v>
      </c>
      <c r="C19" s="11">
        <f t="shared" ref="C19:P19" si="6">C16/C15</f>
        <v>0.95215311004784686</v>
      </c>
      <c r="D19" s="11">
        <f t="shared" si="6"/>
        <v>1.1935483870967742</v>
      </c>
      <c r="E19" s="11">
        <f t="shared" si="6"/>
        <v>1.0820568927789935</v>
      </c>
      <c r="F19" s="11">
        <f t="shared" si="6"/>
        <v>1.165289256198347</v>
      </c>
      <c r="G19" s="11">
        <f t="shared" si="6"/>
        <v>1.0917874396135265</v>
      </c>
      <c r="H19" s="11">
        <f t="shared" si="6"/>
        <v>0.61870503597122306</v>
      </c>
      <c r="I19" s="11">
        <f t="shared" si="6"/>
        <v>0.89817232375979117</v>
      </c>
      <c r="J19" s="11">
        <f t="shared" si="6"/>
        <v>0.82375478927203061</v>
      </c>
      <c r="K19" s="11">
        <f t="shared" si="6"/>
        <v>6.0566037735849054</v>
      </c>
      <c r="L19" s="11">
        <f t="shared" si="6"/>
        <v>7.6190476190476186</v>
      </c>
      <c r="M19" s="11">
        <f t="shared" si="6"/>
        <v>1.5714285714285714</v>
      </c>
      <c r="N19" s="11">
        <f t="shared" si="6"/>
        <v>2.2035928143712575</v>
      </c>
      <c r="O19" s="11">
        <f t="shared" si="6"/>
        <v>2</v>
      </c>
      <c r="P19" s="11">
        <f t="shared" si="6"/>
        <v>1.552910052910053</v>
      </c>
    </row>
    <row r="20" spans="1:16" x14ac:dyDescent="0.25">
      <c r="A20" s="7" t="s">
        <v>23</v>
      </c>
      <c r="B20" s="11">
        <f>B17/B18*100</f>
        <v>21.198156682027651</v>
      </c>
      <c r="C20" s="11">
        <f t="shared" ref="C20:P20" si="7">C17/C18*100</f>
        <v>27.742946708463951</v>
      </c>
      <c r="D20" s="11">
        <f t="shared" si="7"/>
        <v>66.183816183816177</v>
      </c>
      <c r="E20" s="11">
        <f t="shared" si="7"/>
        <v>49.832877544819205</v>
      </c>
      <c r="F20" s="11">
        <f t="shared" si="7"/>
        <v>26.75736961451247</v>
      </c>
      <c r="G20" s="11">
        <f t="shared" si="7"/>
        <v>43.216298222800177</v>
      </c>
      <c r="H20" s="11">
        <f t="shared" si="7"/>
        <v>17.711171662125341</v>
      </c>
      <c r="I20" s="11">
        <f t="shared" si="7"/>
        <v>36.063884595569299</v>
      </c>
      <c r="J20" s="11">
        <f t="shared" si="7"/>
        <v>31.028037383177569</v>
      </c>
      <c r="K20" s="11">
        <f t="shared" si="7"/>
        <v>90.030674846625772</v>
      </c>
      <c r="L20" s="11">
        <f t="shared" si="7"/>
        <v>82.012466607301874</v>
      </c>
      <c r="M20" s="11">
        <f t="shared" si="7"/>
        <v>32.142857142857146</v>
      </c>
      <c r="N20" s="11">
        <f t="shared" si="7"/>
        <v>50.27472527472527</v>
      </c>
      <c r="O20" s="11">
        <f t="shared" si="7"/>
        <v>1.6666666666666667</v>
      </c>
      <c r="P20" s="11">
        <f t="shared" si="7"/>
        <v>52.420459122029804</v>
      </c>
    </row>
    <row r="21" spans="1:16" x14ac:dyDescent="0.25">
      <c r="A21" s="7" t="s">
        <v>24</v>
      </c>
      <c r="B21" s="11">
        <f>B15/B23</f>
        <v>4.833333333333333</v>
      </c>
      <c r="C21" s="11">
        <f t="shared" ref="C21:O21" si="8">C15/C23</f>
        <v>17.416666666666668</v>
      </c>
      <c r="D21" s="11">
        <f t="shared" si="8"/>
        <v>26.772727272727273</v>
      </c>
      <c r="E21" s="11">
        <f t="shared" si="8"/>
        <v>15.758620689655173</v>
      </c>
      <c r="F21" s="11">
        <f t="shared" si="8"/>
        <v>5.7619047619047619</v>
      </c>
      <c r="G21" s="11">
        <f t="shared" si="8"/>
        <v>13.101265822784811</v>
      </c>
      <c r="H21" s="11">
        <f t="shared" si="8"/>
        <v>8.6875</v>
      </c>
      <c r="I21" s="11">
        <f t="shared" si="8"/>
        <v>18.238095238095237</v>
      </c>
      <c r="J21" s="11">
        <f t="shared" si="8"/>
        <v>14.108108108108109</v>
      </c>
      <c r="K21" s="11">
        <f t="shared" si="8"/>
        <v>3.7857142857142856</v>
      </c>
      <c r="L21" s="11">
        <f t="shared" si="8"/>
        <v>3.2307692307692308</v>
      </c>
      <c r="M21" s="11">
        <f t="shared" si="8"/>
        <v>7</v>
      </c>
      <c r="N21" s="11">
        <f t="shared" si="8"/>
        <v>13.916666666666666</v>
      </c>
      <c r="O21" s="11">
        <f t="shared" si="8"/>
        <v>0.25</v>
      </c>
      <c r="P21" s="16">
        <f>P15/P23</f>
        <v>10.738636363636363</v>
      </c>
    </row>
    <row r="22" spans="1:16" x14ac:dyDescent="0.25">
      <c r="A22" s="7" t="s">
        <v>25</v>
      </c>
      <c r="B22" s="11">
        <f>((100-B20)*B19)/B20</f>
        <v>2.7880434782608696</v>
      </c>
      <c r="C22" s="11">
        <f t="shared" ref="C22:O22" si="9">((100-C20)*C19)/C20</f>
        <v>2.4799016030059744</v>
      </c>
      <c r="D22" s="11">
        <f t="shared" si="9"/>
        <v>0.60983566646378595</v>
      </c>
      <c r="E22" s="11">
        <f t="shared" si="9"/>
        <v>1.0893145914500721</v>
      </c>
      <c r="F22" s="11">
        <f t="shared" si="9"/>
        <v>3.1897324555259838</v>
      </c>
      <c r="G22" s="11">
        <f t="shared" si="9"/>
        <v>1.4345451814380337</v>
      </c>
      <c r="H22" s="11">
        <f t="shared" si="9"/>
        <v>2.8745987825124519</v>
      </c>
      <c r="I22" s="11">
        <f t="shared" si="9"/>
        <v>1.5923312196941437</v>
      </c>
      <c r="J22" s="11">
        <f t="shared" si="9"/>
        <v>1.8311175737432486</v>
      </c>
      <c r="K22" s="11">
        <f t="shared" si="9"/>
        <v>0.67066310951110497</v>
      </c>
      <c r="L22" s="11">
        <f t="shared" si="9"/>
        <v>1.6710614756217357</v>
      </c>
      <c r="M22" s="11">
        <f t="shared" si="9"/>
        <v>3.3174603174603172</v>
      </c>
      <c r="N22" s="11">
        <f t="shared" si="9"/>
        <v>2.1795098327934297</v>
      </c>
      <c r="O22" s="11">
        <f t="shared" si="9"/>
        <v>117.99999999999999</v>
      </c>
      <c r="P22" s="16">
        <f>((100-P20)*P19)/P20</f>
        <v>1.409502102418513</v>
      </c>
    </row>
    <row r="23" spans="1:16" ht="15.75" thickBot="1" x14ac:dyDescent="0.3">
      <c r="A23" s="8" t="s">
        <v>39</v>
      </c>
      <c r="B23" s="14">
        <v>24</v>
      </c>
      <c r="C23" s="14">
        <v>12</v>
      </c>
      <c r="D23" s="14">
        <v>22</v>
      </c>
      <c r="E23" s="21">
        <f>SUM(B23:D23)</f>
        <v>58</v>
      </c>
      <c r="F23" s="15">
        <v>21</v>
      </c>
      <c r="G23" s="22">
        <f>E23+F23</f>
        <v>79</v>
      </c>
      <c r="H23" s="15">
        <v>16</v>
      </c>
      <c r="I23" s="15">
        <v>21</v>
      </c>
      <c r="J23" s="22">
        <f>SUM(H23:I23)</f>
        <v>37</v>
      </c>
      <c r="K23" s="14">
        <v>14</v>
      </c>
      <c r="L23" s="14">
        <v>26</v>
      </c>
      <c r="M23" s="14">
        <v>4</v>
      </c>
      <c r="N23" s="14">
        <v>12</v>
      </c>
      <c r="O23" s="14">
        <v>4</v>
      </c>
      <c r="P23" s="23">
        <f>G23+J23+K23+L23+M23+N23+O23</f>
        <v>176</v>
      </c>
    </row>
    <row r="24" spans="1:16" x14ac:dyDescent="0.25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52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s="53" customFormat="1" ht="15" customHeight="1" x14ac:dyDescent="0.25">
      <c r="A27" s="53" t="s">
        <v>41</v>
      </c>
    </row>
    <row r="28" spans="1:16" s="53" customFormat="1" x14ac:dyDescent="0.25"/>
    <row r="29" spans="1:16" s="53" customFormat="1" x14ac:dyDescent="0.25"/>
    <row r="30" spans="1:16" s="53" customFormat="1" x14ac:dyDescent="0.25"/>
    <row r="31" spans="1:16" s="53" customFormat="1" x14ac:dyDescent="0.25"/>
    <row r="32" spans="1:16" s="53" customFormat="1" x14ac:dyDescent="0.25"/>
    <row r="33" s="53" customFormat="1" x14ac:dyDescent="0.25"/>
  </sheetData>
  <sheetProtection algorithmName="SHA-512" hashValue="cEAPQgd6xs+5As2ZDtQcWJ/bgVT3cjKmFwE/lAFu0EwHT+m8ipb1CPqfqm7aKyYf60Y8nnJ438Uoc73fg3HDLg==" saltValue="1Ftr10HfWMwbWPQlhDLbIQ==" spinCount="100000" sheet="1" objects="1" scenarios="1"/>
  <mergeCells count="9">
    <mergeCell ref="A26:P26"/>
    <mergeCell ref="A27:XFD33"/>
    <mergeCell ref="A24:P25"/>
    <mergeCell ref="A1:P2"/>
    <mergeCell ref="A6:A7"/>
    <mergeCell ref="B6:G6"/>
    <mergeCell ref="H6:J6"/>
    <mergeCell ref="K6:O6"/>
    <mergeCell ref="P6:P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8"/>
  <sheetViews>
    <sheetView workbookViewId="0">
      <selection activeCell="R31" sqref="R31"/>
    </sheetView>
  </sheetViews>
  <sheetFormatPr baseColWidth="10" defaultRowHeight="15" x14ac:dyDescent="0.25"/>
  <cols>
    <col min="1" max="1" width="35.140625" customWidth="1"/>
  </cols>
  <sheetData>
    <row r="1" spans="1:19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5.75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</row>
    <row r="6" spans="1:19" ht="15.75" thickBot="1" x14ac:dyDescent="0.3">
      <c r="A6" s="42" t="s">
        <v>0</v>
      </c>
      <c r="B6" s="44" t="s">
        <v>1</v>
      </c>
      <c r="C6" s="45"/>
      <c r="D6" s="45"/>
      <c r="E6" s="45"/>
      <c r="F6" s="45"/>
      <c r="G6" s="46"/>
      <c r="H6" s="47" t="s">
        <v>2</v>
      </c>
      <c r="I6" s="45"/>
      <c r="J6" s="46"/>
      <c r="K6" s="48" t="s">
        <v>3</v>
      </c>
      <c r="L6" s="49"/>
      <c r="M6" s="49"/>
      <c r="N6" s="49"/>
      <c r="O6" s="49"/>
      <c r="P6" s="54" t="s">
        <v>48</v>
      </c>
      <c r="Q6" s="54"/>
      <c r="R6" s="55"/>
      <c r="S6" s="50" t="s">
        <v>4</v>
      </c>
    </row>
    <row r="7" spans="1:19" ht="24" thickBot="1" x14ac:dyDescent="0.3">
      <c r="A7" s="43"/>
      <c r="B7" s="9" t="s">
        <v>27</v>
      </c>
      <c r="C7" s="3" t="s">
        <v>42</v>
      </c>
      <c r="D7" s="3" t="s">
        <v>29</v>
      </c>
      <c r="E7" s="3" t="s">
        <v>5</v>
      </c>
      <c r="F7" s="3" t="s">
        <v>43</v>
      </c>
      <c r="G7" s="3" t="s">
        <v>6</v>
      </c>
      <c r="H7" s="3" t="s">
        <v>42</v>
      </c>
      <c r="I7" s="3" t="s">
        <v>29</v>
      </c>
      <c r="J7" s="3" t="s">
        <v>7</v>
      </c>
      <c r="K7" s="3" t="s">
        <v>8</v>
      </c>
      <c r="L7" s="3" t="s">
        <v>9</v>
      </c>
      <c r="M7" s="3" t="s">
        <v>10</v>
      </c>
      <c r="N7" s="4" t="s">
        <v>31</v>
      </c>
      <c r="O7" s="5" t="s">
        <v>32</v>
      </c>
      <c r="P7" s="31" t="s">
        <v>45</v>
      </c>
      <c r="Q7" s="31" t="s">
        <v>46</v>
      </c>
      <c r="R7" s="31" t="s">
        <v>47</v>
      </c>
      <c r="S7" s="51"/>
    </row>
    <row r="8" spans="1:19" x14ac:dyDescent="0.25">
      <c r="A8" s="6" t="s">
        <v>11</v>
      </c>
      <c r="B8" s="10">
        <v>410</v>
      </c>
      <c r="C8" s="12">
        <v>0</v>
      </c>
      <c r="D8" s="12">
        <v>501</v>
      </c>
      <c r="E8" s="17">
        <f>SUM(B8:D8)</f>
        <v>911</v>
      </c>
      <c r="F8" s="13">
        <v>67</v>
      </c>
      <c r="G8" s="18">
        <f>E8+F8</f>
        <v>978</v>
      </c>
      <c r="H8" s="13">
        <v>0</v>
      </c>
      <c r="I8" s="13">
        <v>255</v>
      </c>
      <c r="J8" s="18">
        <f>H8+I8</f>
        <v>255</v>
      </c>
      <c r="K8" s="12">
        <v>40</v>
      </c>
      <c r="L8" s="12">
        <v>64</v>
      </c>
      <c r="M8" s="12">
        <v>32</v>
      </c>
      <c r="N8" s="12">
        <v>111</v>
      </c>
      <c r="O8" s="12">
        <v>0</v>
      </c>
      <c r="P8" s="29">
        <v>139</v>
      </c>
      <c r="Q8" s="29">
        <v>61</v>
      </c>
      <c r="R8" s="29">
        <v>55</v>
      </c>
      <c r="S8" s="19">
        <f t="shared" ref="S8:S18" si="0">G8+J8+K8+L8+M8+N8+O8+P8+Q8+R8</f>
        <v>1735</v>
      </c>
    </row>
    <row r="9" spans="1:19" x14ac:dyDescent="0.25">
      <c r="A9" s="7" t="s">
        <v>12</v>
      </c>
      <c r="B9" s="12">
        <v>109</v>
      </c>
      <c r="C9" s="12">
        <v>0</v>
      </c>
      <c r="D9" s="12">
        <v>440</v>
      </c>
      <c r="E9" s="17">
        <f t="shared" ref="E9:E17" si="1">SUM(B9:D9)</f>
        <v>549</v>
      </c>
      <c r="F9" s="13">
        <v>48</v>
      </c>
      <c r="G9" s="18">
        <f t="shared" ref="G9:G18" si="2">E9+F9</f>
        <v>597</v>
      </c>
      <c r="H9" s="13">
        <v>0</v>
      </c>
      <c r="I9" s="13">
        <v>223</v>
      </c>
      <c r="J9" s="18">
        <f t="shared" ref="J9:J18" si="3">H9+I9</f>
        <v>223</v>
      </c>
      <c r="K9" s="12">
        <v>3</v>
      </c>
      <c r="L9" s="12">
        <v>32</v>
      </c>
      <c r="M9" s="12">
        <v>0</v>
      </c>
      <c r="N9" s="12">
        <v>86</v>
      </c>
      <c r="O9" s="12">
        <v>0</v>
      </c>
      <c r="P9" s="29">
        <v>129</v>
      </c>
      <c r="Q9" s="29">
        <v>23</v>
      </c>
      <c r="R9" s="29">
        <v>48</v>
      </c>
      <c r="S9" s="19">
        <f t="shared" si="0"/>
        <v>1141</v>
      </c>
    </row>
    <row r="10" spans="1:19" x14ac:dyDescent="0.25">
      <c r="A10" s="7" t="s">
        <v>13</v>
      </c>
      <c r="B10" s="12">
        <v>1</v>
      </c>
      <c r="C10" s="12">
        <v>0</v>
      </c>
      <c r="D10" s="12">
        <v>0</v>
      </c>
      <c r="E10" s="17">
        <f t="shared" si="1"/>
        <v>1</v>
      </c>
      <c r="F10" s="13">
        <v>0</v>
      </c>
      <c r="G10" s="18">
        <f t="shared" si="2"/>
        <v>1</v>
      </c>
      <c r="H10" s="13">
        <v>0</v>
      </c>
      <c r="I10" s="13">
        <v>0</v>
      </c>
      <c r="J10" s="18">
        <f t="shared" si="3"/>
        <v>0</v>
      </c>
      <c r="K10" s="12">
        <v>1</v>
      </c>
      <c r="L10" s="12">
        <v>3</v>
      </c>
      <c r="M10" s="12">
        <v>0</v>
      </c>
      <c r="N10" s="12">
        <v>1</v>
      </c>
      <c r="O10" s="12">
        <v>0</v>
      </c>
      <c r="P10" s="29">
        <v>4</v>
      </c>
      <c r="Q10" s="29">
        <v>0</v>
      </c>
      <c r="R10" s="29">
        <v>0</v>
      </c>
      <c r="S10" s="19">
        <f t="shared" si="0"/>
        <v>10</v>
      </c>
    </row>
    <row r="11" spans="1:19" x14ac:dyDescent="0.25">
      <c r="A11" s="7" t="s">
        <v>14</v>
      </c>
      <c r="B11" s="12">
        <v>4</v>
      </c>
      <c r="C11" s="12">
        <v>0</v>
      </c>
      <c r="D11" s="12">
        <v>2</v>
      </c>
      <c r="E11" s="17">
        <f t="shared" si="1"/>
        <v>6</v>
      </c>
      <c r="F11" s="13">
        <v>0</v>
      </c>
      <c r="G11" s="18">
        <f t="shared" si="2"/>
        <v>6</v>
      </c>
      <c r="H11" s="13">
        <v>0</v>
      </c>
      <c r="I11" s="13">
        <v>0</v>
      </c>
      <c r="J11" s="18">
        <f t="shared" si="3"/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9">
        <v>0</v>
      </c>
      <c r="Q11" s="29">
        <v>0</v>
      </c>
      <c r="R11" s="29">
        <v>0</v>
      </c>
      <c r="S11" s="19">
        <f t="shared" si="0"/>
        <v>6</v>
      </c>
    </row>
    <row r="12" spans="1:19" x14ac:dyDescent="0.25">
      <c r="A12" s="7" t="s">
        <v>15</v>
      </c>
      <c r="B12" s="12">
        <v>0</v>
      </c>
      <c r="C12" s="12">
        <v>0</v>
      </c>
      <c r="D12" s="12">
        <v>0</v>
      </c>
      <c r="E12" s="17">
        <f t="shared" si="1"/>
        <v>0</v>
      </c>
      <c r="F12" s="13">
        <v>0</v>
      </c>
      <c r="G12" s="18">
        <f t="shared" si="2"/>
        <v>0</v>
      </c>
      <c r="H12" s="13">
        <v>0</v>
      </c>
      <c r="I12" s="13">
        <v>1</v>
      </c>
      <c r="J12" s="18">
        <f t="shared" si="3"/>
        <v>1</v>
      </c>
      <c r="K12" s="12">
        <v>9</v>
      </c>
      <c r="L12" s="12">
        <v>0</v>
      </c>
      <c r="M12" s="12">
        <v>0</v>
      </c>
      <c r="N12" s="12">
        <v>1</v>
      </c>
      <c r="O12" s="12">
        <v>0</v>
      </c>
      <c r="P12" s="29">
        <v>0</v>
      </c>
      <c r="Q12" s="29">
        <v>0</v>
      </c>
      <c r="R12" s="29">
        <v>0</v>
      </c>
      <c r="S12" s="19">
        <f t="shared" si="0"/>
        <v>11</v>
      </c>
    </row>
    <row r="13" spans="1:19" x14ac:dyDescent="0.25">
      <c r="A13" s="7" t="s">
        <v>16</v>
      </c>
      <c r="B13" s="17">
        <f>SUM(B9:B12)</f>
        <v>114</v>
      </c>
      <c r="C13" s="17">
        <f t="shared" ref="C13:R13" si="4">SUM(C9:C12)</f>
        <v>0</v>
      </c>
      <c r="D13" s="17">
        <f t="shared" si="4"/>
        <v>442</v>
      </c>
      <c r="E13" s="17">
        <f t="shared" si="4"/>
        <v>556</v>
      </c>
      <c r="F13" s="18">
        <f t="shared" si="4"/>
        <v>48</v>
      </c>
      <c r="G13" s="18">
        <f t="shared" si="4"/>
        <v>604</v>
      </c>
      <c r="H13" s="18">
        <f t="shared" si="4"/>
        <v>0</v>
      </c>
      <c r="I13" s="18">
        <f t="shared" si="4"/>
        <v>224</v>
      </c>
      <c r="J13" s="18">
        <f t="shared" si="4"/>
        <v>224</v>
      </c>
      <c r="K13" s="17">
        <f t="shared" si="4"/>
        <v>13</v>
      </c>
      <c r="L13" s="17">
        <f t="shared" si="4"/>
        <v>35</v>
      </c>
      <c r="M13" s="17">
        <f t="shared" si="4"/>
        <v>0</v>
      </c>
      <c r="N13" s="17">
        <f t="shared" si="4"/>
        <v>88</v>
      </c>
      <c r="O13" s="17">
        <f t="shared" si="4"/>
        <v>0</v>
      </c>
      <c r="P13" s="20">
        <f t="shared" si="4"/>
        <v>133</v>
      </c>
      <c r="Q13" s="20">
        <f t="shared" si="4"/>
        <v>23</v>
      </c>
      <c r="R13" s="20">
        <f t="shared" si="4"/>
        <v>48</v>
      </c>
      <c r="S13" s="19">
        <f t="shared" si="0"/>
        <v>1168</v>
      </c>
    </row>
    <row r="14" spans="1:19" x14ac:dyDescent="0.25">
      <c r="A14" s="7" t="s">
        <v>17</v>
      </c>
      <c r="B14" s="12">
        <v>290</v>
      </c>
      <c r="C14" s="12">
        <v>0</v>
      </c>
      <c r="D14" s="12">
        <v>34</v>
      </c>
      <c r="E14" s="17">
        <f t="shared" si="1"/>
        <v>324</v>
      </c>
      <c r="F14" s="13">
        <v>14</v>
      </c>
      <c r="G14" s="18">
        <f t="shared" si="2"/>
        <v>338</v>
      </c>
      <c r="H14" s="13">
        <v>0</v>
      </c>
      <c r="I14" s="13">
        <v>24</v>
      </c>
      <c r="J14" s="18">
        <f t="shared" si="3"/>
        <v>24</v>
      </c>
      <c r="K14" s="12">
        <v>22</v>
      </c>
      <c r="L14" s="12">
        <v>36</v>
      </c>
      <c r="M14" s="12">
        <v>32</v>
      </c>
      <c r="N14" s="12">
        <v>25</v>
      </c>
      <c r="O14" s="12">
        <v>0</v>
      </c>
      <c r="P14" s="30">
        <v>4</v>
      </c>
      <c r="Q14" s="30">
        <v>27</v>
      </c>
      <c r="R14" s="30">
        <v>12</v>
      </c>
      <c r="S14" s="19">
        <f t="shared" si="0"/>
        <v>520</v>
      </c>
    </row>
    <row r="15" spans="1:19" x14ac:dyDescent="0.25">
      <c r="A15" s="7" t="s">
        <v>18</v>
      </c>
      <c r="B15" s="17">
        <f>SUM(B13:B14)</f>
        <v>404</v>
      </c>
      <c r="C15" s="17">
        <f t="shared" ref="C15:R15" si="5">SUM(C13:C14)</f>
        <v>0</v>
      </c>
      <c r="D15" s="17">
        <f t="shared" si="5"/>
        <v>476</v>
      </c>
      <c r="E15" s="17">
        <f t="shared" si="5"/>
        <v>880</v>
      </c>
      <c r="F15" s="18">
        <f t="shared" si="5"/>
        <v>62</v>
      </c>
      <c r="G15" s="18">
        <f t="shared" si="5"/>
        <v>942</v>
      </c>
      <c r="H15" s="18">
        <f t="shared" si="5"/>
        <v>0</v>
      </c>
      <c r="I15" s="18">
        <f t="shared" si="5"/>
        <v>248</v>
      </c>
      <c r="J15" s="18">
        <f t="shared" si="5"/>
        <v>248</v>
      </c>
      <c r="K15" s="17">
        <f t="shared" si="5"/>
        <v>35</v>
      </c>
      <c r="L15" s="17">
        <f t="shared" si="5"/>
        <v>71</v>
      </c>
      <c r="M15" s="17">
        <f t="shared" si="5"/>
        <v>32</v>
      </c>
      <c r="N15" s="17">
        <f t="shared" si="5"/>
        <v>113</v>
      </c>
      <c r="O15" s="17">
        <f t="shared" si="5"/>
        <v>0</v>
      </c>
      <c r="P15" s="20">
        <f t="shared" si="5"/>
        <v>137</v>
      </c>
      <c r="Q15" s="20">
        <f t="shared" si="5"/>
        <v>50</v>
      </c>
      <c r="R15" s="20">
        <f t="shared" si="5"/>
        <v>60</v>
      </c>
      <c r="S15" s="19">
        <f t="shared" si="0"/>
        <v>1688</v>
      </c>
    </row>
    <row r="16" spans="1:19" x14ac:dyDescent="0.25">
      <c r="A16" s="7" t="s">
        <v>19</v>
      </c>
      <c r="B16" s="12">
        <v>453</v>
      </c>
      <c r="C16" s="12">
        <v>0</v>
      </c>
      <c r="D16" s="12">
        <v>656</v>
      </c>
      <c r="E16" s="17">
        <f t="shared" si="1"/>
        <v>1109</v>
      </c>
      <c r="F16" s="13">
        <v>89</v>
      </c>
      <c r="G16" s="18">
        <f t="shared" si="2"/>
        <v>1198</v>
      </c>
      <c r="H16" s="13">
        <v>0</v>
      </c>
      <c r="I16" s="13">
        <v>243</v>
      </c>
      <c r="J16" s="18">
        <f t="shared" si="3"/>
        <v>243</v>
      </c>
      <c r="K16" s="12">
        <v>150</v>
      </c>
      <c r="L16" s="12">
        <v>283</v>
      </c>
      <c r="M16" s="12">
        <v>64</v>
      </c>
      <c r="N16" s="12">
        <v>274</v>
      </c>
      <c r="O16" s="12">
        <v>0</v>
      </c>
      <c r="P16" s="30">
        <v>174</v>
      </c>
      <c r="Q16" s="30">
        <v>346</v>
      </c>
      <c r="R16" s="30">
        <v>35</v>
      </c>
      <c r="S16" s="19">
        <f t="shared" si="0"/>
        <v>2767</v>
      </c>
    </row>
    <row r="17" spans="1:19" x14ac:dyDescent="0.25">
      <c r="A17" s="7" t="s">
        <v>20</v>
      </c>
      <c r="B17" s="12">
        <v>505</v>
      </c>
      <c r="C17" s="12">
        <v>0</v>
      </c>
      <c r="D17" s="26">
        <v>1790</v>
      </c>
      <c r="E17" s="17">
        <f t="shared" si="1"/>
        <v>2295</v>
      </c>
      <c r="F17" s="13">
        <v>109</v>
      </c>
      <c r="G17" s="18">
        <f t="shared" si="2"/>
        <v>2404</v>
      </c>
      <c r="H17" s="13">
        <v>0</v>
      </c>
      <c r="I17" s="13">
        <v>1093</v>
      </c>
      <c r="J17" s="18">
        <f t="shared" si="3"/>
        <v>1093</v>
      </c>
      <c r="K17" s="12">
        <v>1233</v>
      </c>
      <c r="L17" s="12">
        <v>1698</v>
      </c>
      <c r="M17" s="12">
        <v>226</v>
      </c>
      <c r="N17" s="12">
        <v>565</v>
      </c>
      <c r="O17" s="12">
        <v>0</v>
      </c>
      <c r="P17" s="30">
        <v>426</v>
      </c>
      <c r="Q17" s="30">
        <v>838</v>
      </c>
      <c r="R17" s="30">
        <v>100</v>
      </c>
      <c r="S17" s="19">
        <f t="shared" si="0"/>
        <v>8583</v>
      </c>
    </row>
    <row r="18" spans="1:19" x14ac:dyDescent="0.25">
      <c r="A18" s="7" t="s">
        <v>21</v>
      </c>
      <c r="B18" s="12">
        <v>1360</v>
      </c>
      <c r="C18" s="12">
        <v>0</v>
      </c>
      <c r="D18" s="12">
        <v>1870</v>
      </c>
      <c r="E18" s="17">
        <f>SUM(B18:D18)</f>
        <v>3230</v>
      </c>
      <c r="F18" s="13">
        <v>672</v>
      </c>
      <c r="G18" s="18">
        <f t="shared" si="2"/>
        <v>3902</v>
      </c>
      <c r="H18" s="13">
        <v>0</v>
      </c>
      <c r="I18" s="13">
        <v>1715</v>
      </c>
      <c r="J18" s="18">
        <f t="shared" si="3"/>
        <v>1715</v>
      </c>
      <c r="K18" s="12">
        <v>1305</v>
      </c>
      <c r="L18" s="12">
        <v>2262</v>
      </c>
      <c r="M18" s="12">
        <v>348</v>
      </c>
      <c r="N18" s="12">
        <v>1044</v>
      </c>
      <c r="O18" s="12">
        <v>0</v>
      </c>
      <c r="P18" s="30">
        <v>951</v>
      </c>
      <c r="Q18" s="30">
        <v>1268</v>
      </c>
      <c r="R18" s="30">
        <v>672</v>
      </c>
      <c r="S18" s="19">
        <f t="shared" si="0"/>
        <v>13467</v>
      </c>
    </row>
    <row r="19" spans="1:19" x14ac:dyDescent="0.25">
      <c r="A19" s="7" t="s">
        <v>22</v>
      </c>
      <c r="B19" s="11">
        <f>B16/B15</f>
        <v>1.1212871287128714</v>
      </c>
      <c r="C19" s="24"/>
      <c r="D19" s="11">
        <f t="shared" ref="D19:S19" si="6">D16/D15</f>
        <v>1.3781512605042017</v>
      </c>
      <c r="E19" s="11">
        <f t="shared" si="6"/>
        <v>1.2602272727272728</v>
      </c>
      <c r="F19" s="11">
        <f t="shared" si="6"/>
        <v>1.435483870967742</v>
      </c>
      <c r="G19" s="11">
        <f t="shared" si="6"/>
        <v>1.2717622080679405</v>
      </c>
      <c r="H19" s="24"/>
      <c r="I19" s="11">
        <f t="shared" si="6"/>
        <v>0.97983870967741937</v>
      </c>
      <c r="J19" s="11">
        <f t="shared" si="6"/>
        <v>0.97983870967741937</v>
      </c>
      <c r="K19" s="11">
        <f t="shared" si="6"/>
        <v>4.2857142857142856</v>
      </c>
      <c r="L19" s="11">
        <f t="shared" si="6"/>
        <v>3.9859154929577465</v>
      </c>
      <c r="M19" s="11">
        <f t="shared" si="6"/>
        <v>2</v>
      </c>
      <c r="N19" s="11">
        <f t="shared" si="6"/>
        <v>2.4247787610619471</v>
      </c>
      <c r="O19" s="27"/>
      <c r="P19" s="11">
        <f t="shared" ref="P19:R19" si="7">P16/P15</f>
        <v>1.2700729927007299</v>
      </c>
      <c r="Q19" s="11">
        <f t="shared" si="7"/>
        <v>6.92</v>
      </c>
      <c r="R19" s="11">
        <f t="shared" si="7"/>
        <v>0.58333333333333337</v>
      </c>
      <c r="S19" s="11">
        <f t="shared" si="6"/>
        <v>1.639218009478673</v>
      </c>
    </row>
    <row r="20" spans="1:19" x14ac:dyDescent="0.25">
      <c r="A20" s="7" t="s">
        <v>23</v>
      </c>
      <c r="B20" s="11">
        <f>B17/B18*100</f>
        <v>37.132352941176471</v>
      </c>
      <c r="C20" s="24"/>
      <c r="D20" s="11">
        <f t="shared" ref="D20" si="8">D17/D18*100</f>
        <v>95.721925133689851</v>
      </c>
      <c r="E20" s="11">
        <f t="shared" ref="E20:S20" si="9">E17/E18*100</f>
        <v>71.05263157894737</v>
      </c>
      <c r="F20" s="11">
        <f t="shared" si="9"/>
        <v>16.220238095238095</v>
      </c>
      <c r="G20" s="11">
        <f t="shared" si="9"/>
        <v>61.609431060994361</v>
      </c>
      <c r="H20" s="24"/>
      <c r="I20" s="11">
        <f t="shared" si="9"/>
        <v>63.731778425655975</v>
      </c>
      <c r="J20" s="11">
        <f t="shared" si="9"/>
        <v>63.731778425655975</v>
      </c>
      <c r="K20" s="11">
        <f t="shared" si="9"/>
        <v>94.482758620689651</v>
      </c>
      <c r="L20" s="11">
        <f t="shared" si="9"/>
        <v>75.066312997347481</v>
      </c>
      <c r="M20" s="11">
        <f t="shared" si="9"/>
        <v>64.942528735632195</v>
      </c>
      <c r="N20" s="11">
        <f t="shared" si="9"/>
        <v>54.118773946360157</v>
      </c>
      <c r="O20" s="27"/>
      <c r="P20" s="11">
        <f t="shared" ref="P20:R20" si="10">P17/P18*100</f>
        <v>44.794952681388011</v>
      </c>
      <c r="Q20" s="11">
        <f t="shared" si="10"/>
        <v>66.088328075709782</v>
      </c>
      <c r="R20" s="11">
        <f t="shared" si="10"/>
        <v>14.880952380952381</v>
      </c>
      <c r="S20" s="11">
        <f t="shared" si="9"/>
        <v>63.733570951214077</v>
      </c>
    </row>
    <row r="21" spans="1:19" x14ac:dyDescent="0.25">
      <c r="A21" s="7" t="s">
        <v>24</v>
      </c>
      <c r="B21" s="11">
        <f>B15/B23</f>
        <v>26.933333333333334</v>
      </c>
      <c r="C21" s="24"/>
      <c r="D21" s="11">
        <f t="shared" ref="D21:N21" si="11">D15/D23</f>
        <v>22.666666666666668</v>
      </c>
      <c r="E21" s="11">
        <f t="shared" si="11"/>
        <v>24.444444444444443</v>
      </c>
      <c r="F21" s="11">
        <f t="shared" si="11"/>
        <v>2.9523809523809526</v>
      </c>
      <c r="G21" s="11">
        <f t="shared" si="11"/>
        <v>16.526315789473685</v>
      </c>
      <c r="H21" s="24"/>
      <c r="I21" s="11">
        <f t="shared" si="11"/>
        <v>12.4</v>
      </c>
      <c r="J21" s="11">
        <f t="shared" si="11"/>
        <v>12.4</v>
      </c>
      <c r="K21" s="11">
        <f t="shared" si="11"/>
        <v>2.3333333333333335</v>
      </c>
      <c r="L21" s="11">
        <f t="shared" si="11"/>
        <v>2.7307692307692308</v>
      </c>
      <c r="M21" s="11">
        <f t="shared" si="11"/>
        <v>8</v>
      </c>
      <c r="N21" s="11">
        <f t="shared" si="11"/>
        <v>9.4166666666666661</v>
      </c>
      <c r="O21" s="27"/>
      <c r="P21" s="11">
        <f t="shared" ref="P21:R21" si="12">P15/P23</f>
        <v>12.454545454545455</v>
      </c>
      <c r="Q21" s="11">
        <f t="shared" si="12"/>
        <v>3.3333333333333335</v>
      </c>
      <c r="R21" s="11">
        <f t="shared" si="12"/>
        <v>5</v>
      </c>
      <c r="S21" s="16">
        <f>S15/S23</f>
        <v>9.8139534883720927</v>
      </c>
    </row>
    <row r="22" spans="1:19" x14ac:dyDescent="0.25">
      <c r="A22" s="7" t="s">
        <v>25</v>
      </c>
      <c r="B22" s="11">
        <f>((100-B20)*B19)/B20</f>
        <v>1.8984168218802078</v>
      </c>
      <c r="C22" s="24"/>
      <c r="D22" s="11">
        <f t="shared" ref="D22:N22" si="13">((100-D20)*D19)/D20</f>
        <v>6.159335242476862E-2</v>
      </c>
      <c r="E22" s="11">
        <f t="shared" si="13"/>
        <v>0.51342592592592584</v>
      </c>
      <c r="F22" s="11">
        <f t="shared" si="13"/>
        <v>7.4144717372003548</v>
      </c>
      <c r="G22" s="11">
        <f t="shared" si="13"/>
        <v>0.79247079354649541</v>
      </c>
      <c r="H22" s="24"/>
      <c r="I22" s="11">
        <f t="shared" si="13"/>
        <v>0.55760263258861376</v>
      </c>
      <c r="J22" s="11">
        <f t="shared" si="13"/>
        <v>0.55760263258861376</v>
      </c>
      <c r="K22" s="11">
        <f t="shared" si="13"/>
        <v>0.25026068821689279</v>
      </c>
      <c r="L22" s="11">
        <f t="shared" si="13"/>
        <v>1.323943661971831</v>
      </c>
      <c r="M22" s="11">
        <f t="shared" si="13"/>
        <v>1.0796460176991145</v>
      </c>
      <c r="N22" s="11">
        <f t="shared" si="13"/>
        <v>2.055697392121544</v>
      </c>
      <c r="O22" s="27"/>
      <c r="P22" s="11">
        <f t="shared" ref="P22:R22" si="14">((100-P20)*P19)/P20</f>
        <v>1.5652308008635758</v>
      </c>
      <c r="Q22" s="11">
        <f t="shared" si="14"/>
        <v>3.5508353221957032</v>
      </c>
      <c r="R22" s="11">
        <f t="shared" si="14"/>
        <v>3.3366666666666664</v>
      </c>
      <c r="S22" s="16">
        <f>((100-S20)*S19)/S20</f>
        <v>0.93276718609971332</v>
      </c>
    </row>
    <row r="23" spans="1:19" ht="15.75" thickBot="1" x14ac:dyDescent="0.3">
      <c r="A23" s="8" t="s">
        <v>26</v>
      </c>
      <c r="B23" s="14">
        <v>15</v>
      </c>
      <c r="C23" s="25"/>
      <c r="D23" s="14">
        <v>21</v>
      </c>
      <c r="E23" s="21">
        <f>SUM(B23:D23)</f>
        <v>36</v>
      </c>
      <c r="F23" s="15">
        <v>21</v>
      </c>
      <c r="G23" s="22">
        <f>E23+F23</f>
        <v>57</v>
      </c>
      <c r="H23" s="25"/>
      <c r="I23" s="15">
        <v>20</v>
      </c>
      <c r="J23" s="22">
        <f>SUM(H23:I23)</f>
        <v>20</v>
      </c>
      <c r="K23" s="14">
        <v>15</v>
      </c>
      <c r="L23" s="14">
        <v>26</v>
      </c>
      <c r="M23" s="14">
        <v>4</v>
      </c>
      <c r="N23" s="14">
        <v>12</v>
      </c>
      <c r="O23" s="28"/>
      <c r="P23" s="32">
        <v>11</v>
      </c>
      <c r="Q23" s="32">
        <v>15</v>
      </c>
      <c r="R23" s="32">
        <v>12</v>
      </c>
      <c r="S23" s="23">
        <f>G23+J23+K23+L23+M23+N23+O23+P23+Q23+R23</f>
        <v>172</v>
      </c>
    </row>
    <row r="24" spans="1:19" x14ac:dyDescent="0.25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x14ac:dyDescent="0.25">
      <c r="A26" s="52" t="s">
        <v>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x14ac:dyDescent="0.25">
      <c r="A27" s="52" t="s">
        <v>44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x14ac:dyDescent="0.25">
      <c r="A28" s="52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</sheetData>
  <sheetProtection algorithmName="SHA-512" hashValue="7bPJ6wIDnqNTHO4p5O/kfsOwIc3KahuTdtI0NrJMFj1DeKn8kVI9CKR6CVSfEZL/faVwGpFbskjei1PW9dqISw==" saltValue="fRYNQw5zh7eNtQAA+gvjvQ==" spinCount="100000" sheet="1" objects="1" scenarios="1"/>
  <mergeCells count="11">
    <mergeCell ref="A26:S26"/>
    <mergeCell ref="A27:S27"/>
    <mergeCell ref="P6:R6"/>
    <mergeCell ref="A28:S28"/>
    <mergeCell ref="A24:S25"/>
    <mergeCell ref="A1:S2"/>
    <mergeCell ref="A6:A7"/>
    <mergeCell ref="B6:G6"/>
    <mergeCell ref="H6:J6"/>
    <mergeCell ref="K6:O6"/>
    <mergeCell ref="S6:S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tabSelected="1" workbookViewId="0">
      <selection activeCell="A27" sqref="A27:S27"/>
    </sheetView>
  </sheetViews>
  <sheetFormatPr baseColWidth="10" defaultRowHeight="15" x14ac:dyDescent="0.25"/>
  <cols>
    <col min="1" max="1" width="35.140625" customWidth="1"/>
  </cols>
  <sheetData>
    <row r="1" spans="1:19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9" ht="15.75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9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9" ht="24" customHeight="1" thickBot="1" x14ac:dyDescent="0.3">
      <c r="A6" s="42" t="s">
        <v>0</v>
      </c>
      <c r="B6" s="48" t="s">
        <v>1</v>
      </c>
      <c r="C6" s="49"/>
      <c r="D6" s="49"/>
      <c r="E6" s="49"/>
      <c r="F6" s="49"/>
      <c r="G6" s="57"/>
      <c r="H6" s="48" t="s">
        <v>2</v>
      </c>
      <c r="I6" s="49"/>
      <c r="J6" s="57"/>
      <c r="K6" s="48" t="s">
        <v>3</v>
      </c>
      <c r="L6" s="49"/>
      <c r="M6" s="49"/>
      <c r="N6" s="49"/>
      <c r="O6" s="57"/>
      <c r="P6" s="58" t="s">
        <v>51</v>
      </c>
      <c r="Q6" s="58"/>
      <c r="R6" s="59"/>
      <c r="S6" s="50" t="s">
        <v>4</v>
      </c>
    </row>
    <row r="7" spans="1:19" ht="27.75" customHeight="1" thickBot="1" x14ac:dyDescent="0.3">
      <c r="A7" s="43"/>
      <c r="B7" s="9" t="s">
        <v>27</v>
      </c>
      <c r="C7" s="3" t="s">
        <v>42</v>
      </c>
      <c r="D7" s="3" t="s">
        <v>52</v>
      </c>
      <c r="E7" s="3" t="s">
        <v>5</v>
      </c>
      <c r="F7" s="3" t="s">
        <v>30</v>
      </c>
      <c r="G7" s="3" t="s">
        <v>6</v>
      </c>
      <c r="H7" s="3" t="s">
        <v>42</v>
      </c>
      <c r="I7" s="3" t="s">
        <v>29</v>
      </c>
      <c r="J7" s="3" t="s">
        <v>7</v>
      </c>
      <c r="K7" s="3" t="s">
        <v>8</v>
      </c>
      <c r="L7" s="3" t="s">
        <v>9</v>
      </c>
      <c r="M7" s="3" t="s">
        <v>10</v>
      </c>
      <c r="N7" s="4" t="s">
        <v>31</v>
      </c>
      <c r="O7" s="5" t="s">
        <v>32</v>
      </c>
      <c r="P7" s="31" t="s">
        <v>45</v>
      </c>
      <c r="Q7" s="31" t="s">
        <v>46</v>
      </c>
      <c r="R7" s="31" t="s">
        <v>47</v>
      </c>
      <c r="S7" s="51"/>
    </row>
    <row r="8" spans="1:19" x14ac:dyDescent="0.25">
      <c r="A8" s="6" t="s">
        <v>11</v>
      </c>
      <c r="B8" s="10">
        <v>414</v>
      </c>
      <c r="C8" s="12">
        <v>0</v>
      </c>
      <c r="D8" s="12">
        <v>413</v>
      </c>
      <c r="E8" s="17">
        <f>SUM(B8:D8)</f>
        <v>827</v>
      </c>
      <c r="F8" s="13">
        <v>0</v>
      </c>
      <c r="G8" s="18">
        <f>E8+F8</f>
        <v>827</v>
      </c>
      <c r="H8" s="13">
        <v>0</v>
      </c>
      <c r="I8" s="13">
        <v>219</v>
      </c>
      <c r="J8" s="18">
        <f>H8+I8</f>
        <v>219</v>
      </c>
      <c r="K8" s="12">
        <v>24</v>
      </c>
      <c r="L8" s="12">
        <v>29</v>
      </c>
      <c r="M8" s="12">
        <v>47</v>
      </c>
      <c r="N8" s="12">
        <v>101</v>
      </c>
      <c r="O8" s="12">
        <v>0</v>
      </c>
      <c r="P8" s="29">
        <v>180</v>
      </c>
      <c r="Q8" s="29">
        <v>55</v>
      </c>
      <c r="R8" s="29">
        <v>126</v>
      </c>
      <c r="S8" s="19">
        <f t="shared" ref="S8:S18" si="0">G8+J8+K8+L8+M8+N8+O8+P8+Q8+R8</f>
        <v>1608</v>
      </c>
    </row>
    <row r="9" spans="1:19" x14ac:dyDescent="0.25">
      <c r="A9" s="7" t="s">
        <v>12</v>
      </c>
      <c r="B9" s="12">
        <v>117</v>
      </c>
      <c r="C9" s="12">
        <v>0</v>
      </c>
      <c r="D9" s="12">
        <v>381</v>
      </c>
      <c r="E9" s="17">
        <f t="shared" ref="E9:E18" si="1">SUM(B9:D9)</f>
        <v>498</v>
      </c>
      <c r="F9" s="13">
        <v>0</v>
      </c>
      <c r="G9" s="18">
        <f t="shared" ref="G9:G18" si="2">E9+F9</f>
        <v>498</v>
      </c>
      <c r="H9" s="13">
        <v>0</v>
      </c>
      <c r="I9" s="13">
        <v>201</v>
      </c>
      <c r="J9" s="18">
        <f t="shared" ref="J9:J18" si="3">H9+I9</f>
        <v>201</v>
      </c>
      <c r="K9" s="12">
        <v>9</v>
      </c>
      <c r="L9" s="12">
        <v>36</v>
      </c>
      <c r="M9" s="12">
        <v>0</v>
      </c>
      <c r="N9" s="12">
        <v>73</v>
      </c>
      <c r="O9" s="12">
        <v>0</v>
      </c>
      <c r="P9" s="29">
        <v>165</v>
      </c>
      <c r="Q9" s="29">
        <v>33</v>
      </c>
      <c r="R9" s="29">
        <v>33</v>
      </c>
      <c r="S9" s="19">
        <f t="shared" si="0"/>
        <v>1048</v>
      </c>
    </row>
    <row r="10" spans="1:19" x14ac:dyDescent="0.25">
      <c r="A10" s="7" t="s">
        <v>13</v>
      </c>
      <c r="B10" s="12">
        <v>0</v>
      </c>
      <c r="C10" s="12">
        <v>0</v>
      </c>
      <c r="D10" s="12">
        <v>0</v>
      </c>
      <c r="E10" s="17">
        <f t="shared" si="1"/>
        <v>0</v>
      </c>
      <c r="F10" s="13">
        <v>0</v>
      </c>
      <c r="G10" s="18">
        <f t="shared" si="2"/>
        <v>0</v>
      </c>
      <c r="H10" s="13">
        <v>0</v>
      </c>
      <c r="I10" s="13">
        <v>0</v>
      </c>
      <c r="J10" s="18">
        <f t="shared" si="3"/>
        <v>0</v>
      </c>
      <c r="K10" s="12">
        <v>3</v>
      </c>
      <c r="L10" s="12">
        <v>0</v>
      </c>
      <c r="M10" s="12">
        <v>1</v>
      </c>
      <c r="N10" s="12">
        <v>0</v>
      </c>
      <c r="O10" s="12">
        <v>0</v>
      </c>
      <c r="P10" s="29">
        <v>3</v>
      </c>
      <c r="Q10" s="29">
        <v>0</v>
      </c>
      <c r="R10" s="29">
        <v>0</v>
      </c>
      <c r="S10" s="19">
        <f t="shared" si="0"/>
        <v>7</v>
      </c>
    </row>
    <row r="11" spans="1:19" x14ac:dyDescent="0.25">
      <c r="A11" s="7" t="s">
        <v>14</v>
      </c>
      <c r="B11" s="12">
        <v>2</v>
      </c>
      <c r="C11" s="12">
        <v>0</v>
      </c>
      <c r="D11" s="12">
        <v>1</v>
      </c>
      <c r="E11" s="17">
        <f t="shared" si="1"/>
        <v>3</v>
      </c>
      <c r="F11" s="13">
        <v>0</v>
      </c>
      <c r="G11" s="18">
        <f t="shared" si="2"/>
        <v>3</v>
      </c>
      <c r="H11" s="13">
        <v>0</v>
      </c>
      <c r="I11" s="13">
        <v>0</v>
      </c>
      <c r="J11" s="18">
        <f t="shared" si="3"/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9">
        <v>0</v>
      </c>
      <c r="Q11" s="29">
        <v>1</v>
      </c>
      <c r="R11" s="29">
        <v>0</v>
      </c>
      <c r="S11" s="19">
        <f t="shared" si="0"/>
        <v>4</v>
      </c>
    </row>
    <row r="12" spans="1:19" x14ac:dyDescent="0.25">
      <c r="A12" s="7" t="s">
        <v>15</v>
      </c>
      <c r="B12" s="12">
        <v>0</v>
      </c>
      <c r="C12" s="12">
        <v>0</v>
      </c>
      <c r="D12" s="12">
        <v>0</v>
      </c>
      <c r="E12" s="17">
        <f t="shared" si="1"/>
        <v>0</v>
      </c>
      <c r="F12" s="13">
        <v>0</v>
      </c>
      <c r="G12" s="18">
        <f t="shared" si="2"/>
        <v>0</v>
      </c>
      <c r="H12" s="13">
        <v>0</v>
      </c>
      <c r="I12" s="13">
        <v>0</v>
      </c>
      <c r="J12" s="18">
        <f t="shared" si="3"/>
        <v>0</v>
      </c>
      <c r="K12" s="12">
        <v>10</v>
      </c>
      <c r="L12" s="12">
        <v>4</v>
      </c>
      <c r="M12" s="12">
        <v>0</v>
      </c>
      <c r="N12" s="12">
        <v>0</v>
      </c>
      <c r="O12" s="12">
        <v>0</v>
      </c>
      <c r="P12" s="29">
        <v>0</v>
      </c>
      <c r="Q12" s="29">
        <v>5</v>
      </c>
      <c r="R12" s="29">
        <v>0</v>
      </c>
      <c r="S12" s="19">
        <f t="shared" si="0"/>
        <v>19</v>
      </c>
    </row>
    <row r="13" spans="1:19" x14ac:dyDescent="0.25">
      <c r="A13" s="7" t="s">
        <v>16</v>
      </c>
      <c r="B13" s="17">
        <f>SUM(B9:B12)</f>
        <v>119</v>
      </c>
      <c r="C13" s="17">
        <f t="shared" ref="C13:R13" si="4">SUM(C9:C12)</f>
        <v>0</v>
      </c>
      <c r="D13" s="17">
        <f t="shared" si="4"/>
        <v>382</v>
      </c>
      <c r="E13" s="17">
        <f t="shared" si="4"/>
        <v>501</v>
      </c>
      <c r="F13" s="18">
        <f t="shared" si="4"/>
        <v>0</v>
      </c>
      <c r="G13" s="18">
        <f t="shared" si="4"/>
        <v>501</v>
      </c>
      <c r="H13" s="18">
        <f t="shared" si="4"/>
        <v>0</v>
      </c>
      <c r="I13" s="18">
        <f t="shared" si="4"/>
        <v>201</v>
      </c>
      <c r="J13" s="18">
        <f t="shared" si="4"/>
        <v>201</v>
      </c>
      <c r="K13" s="17">
        <f t="shared" si="4"/>
        <v>22</v>
      </c>
      <c r="L13" s="17">
        <f t="shared" si="4"/>
        <v>40</v>
      </c>
      <c r="M13" s="17">
        <f t="shared" si="4"/>
        <v>1</v>
      </c>
      <c r="N13" s="17">
        <f t="shared" si="4"/>
        <v>73</v>
      </c>
      <c r="O13" s="17">
        <f t="shared" si="4"/>
        <v>0</v>
      </c>
      <c r="P13" s="20">
        <f t="shared" si="4"/>
        <v>168</v>
      </c>
      <c r="Q13" s="20">
        <f t="shared" si="4"/>
        <v>39</v>
      </c>
      <c r="R13" s="20">
        <f t="shared" si="4"/>
        <v>33</v>
      </c>
      <c r="S13" s="19">
        <f t="shared" si="0"/>
        <v>1078</v>
      </c>
    </row>
    <row r="14" spans="1:19" x14ac:dyDescent="0.25">
      <c r="A14" s="7" t="s">
        <v>17</v>
      </c>
      <c r="B14" s="12">
        <v>300</v>
      </c>
      <c r="C14" s="12">
        <v>0</v>
      </c>
      <c r="D14" s="12">
        <v>0</v>
      </c>
      <c r="E14" s="17">
        <f t="shared" si="1"/>
        <v>300</v>
      </c>
      <c r="F14" s="13">
        <v>0</v>
      </c>
      <c r="G14" s="18">
        <f t="shared" si="2"/>
        <v>300</v>
      </c>
      <c r="H14" s="13">
        <v>0</v>
      </c>
      <c r="I14" s="13">
        <v>22</v>
      </c>
      <c r="J14" s="18">
        <f t="shared" si="3"/>
        <v>22</v>
      </c>
      <c r="K14" s="12">
        <v>8</v>
      </c>
      <c r="L14" s="12">
        <v>7</v>
      </c>
      <c r="M14" s="12">
        <v>45</v>
      </c>
      <c r="N14" s="12">
        <v>38</v>
      </c>
      <c r="O14" s="12">
        <v>0</v>
      </c>
      <c r="P14" s="30">
        <v>5</v>
      </c>
      <c r="Q14" s="30">
        <v>6</v>
      </c>
      <c r="R14" s="30">
        <v>97</v>
      </c>
      <c r="S14" s="19">
        <f t="shared" si="0"/>
        <v>528</v>
      </c>
    </row>
    <row r="15" spans="1:19" x14ac:dyDescent="0.25">
      <c r="A15" s="7" t="s">
        <v>18</v>
      </c>
      <c r="B15" s="17">
        <f>SUM(B13:B14)</f>
        <v>419</v>
      </c>
      <c r="C15" s="17">
        <f t="shared" ref="C15:R15" si="5">SUM(C13:C14)</f>
        <v>0</v>
      </c>
      <c r="D15" s="17">
        <f t="shared" si="5"/>
        <v>382</v>
      </c>
      <c r="E15" s="17">
        <f t="shared" si="5"/>
        <v>801</v>
      </c>
      <c r="F15" s="18">
        <f t="shared" si="5"/>
        <v>0</v>
      </c>
      <c r="G15" s="18">
        <f t="shared" si="5"/>
        <v>801</v>
      </c>
      <c r="H15" s="18">
        <f t="shared" si="5"/>
        <v>0</v>
      </c>
      <c r="I15" s="18">
        <f t="shared" si="5"/>
        <v>223</v>
      </c>
      <c r="J15" s="18">
        <f t="shared" si="5"/>
        <v>223</v>
      </c>
      <c r="K15" s="17">
        <f t="shared" si="5"/>
        <v>30</v>
      </c>
      <c r="L15" s="17">
        <f t="shared" si="5"/>
        <v>47</v>
      </c>
      <c r="M15" s="17">
        <f t="shared" si="5"/>
        <v>46</v>
      </c>
      <c r="N15" s="17">
        <f t="shared" si="5"/>
        <v>111</v>
      </c>
      <c r="O15" s="17">
        <f t="shared" si="5"/>
        <v>0</v>
      </c>
      <c r="P15" s="20">
        <f t="shared" si="5"/>
        <v>173</v>
      </c>
      <c r="Q15" s="20">
        <f t="shared" si="5"/>
        <v>45</v>
      </c>
      <c r="R15" s="20">
        <f t="shared" si="5"/>
        <v>130</v>
      </c>
      <c r="S15" s="19">
        <f t="shared" si="0"/>
        <v>1606</v>
      </c>
    </row>
    <row r="16" spans="1:19" x14ac:dyDescent="0.25">
      <c r="A16" s="7" t="s">
        <v>19</v>
      </c>
      <c r="B16" s="12">
        <v>257</v>
      </c>
      <c r="C16" s="12">
        <v>0</v>
      </c>
      <c r="D16" s="12">
        <v>536</v>
      </c>
      <c r="E16" s="17">
        <f t="shared" si="1"/>
        <v>793</v>
      </c>
      <c r="F16" s="13">
        <v>0</v>
      </c>
      <c r="G16" s="18">
        <f t="shared" si="2"/>
        <v>793</v>
      </c>
      <c r="H16" s="13">
        <v>0</v>
      </c>
      <c r="I16" s="13">
        <v>218</v>
      </c>
      <c r="J16" s="18">
        <f t="shared" si="3"/>
        <v>218</v>
      </c>
      <c r="K16" s="12">
        <v>75</v>
      </c>
      <c r="L16" s="12">
        <v>148</v>
      </c>
      <c r="M16" s="12">
        <v>74</v>
      </c>
      <c r="N16" s="12">
        <v>294</v>
      </c>
      <c r="O16" s="12">
        <v>0</v>
      </c>
      <c r="P16" s="30">
        <v>220</v>
      </c>
      <c r="Q16" s="30">
        <v>268</v>
      </c>
      <c r="R16" s="30">
        <v>83</v>
      </c>
      <c r="S16" s="19">
        <f t="shared" si="0"/>
        <v>2173</v>
      </c>
    </row>
    <row r="17" spans="1:19" x14ac:dyDescent="0.25">
      <c r="A17" s="7" t="s">
        <v>20</v>
      </c>
      <c r="B17" s="12">
        <v>494</v>
      </c>
      <c r="C17" s="12">
        <v>0</v>
      </c>
      <c r="D17" s="12">
        <v>2904</v>
      </c>
      <c r="E17" s="17">
        <f t="shared" si="1"/>
        <v>3398</v>
      </c>
      <c r="F17" s="13">
        <v>0</v>
      </c>
      <c r="G17" s="18">
        <f t="shared" si="2"/>
        <v>3398</v>
      </c>
      <c r="H17" s="13">
        <v>0</v>
      </c>
      <c r="I17" s="13">
        <v>1002</v>
      </c>
      <c r="J17" s="18">
        <f t="shared" si="3"/>
        <v>1002</v>
      </c>
      <c r="K17" s="12">
        <v>1237</v>
      </c>
      <c r="L17" s="12">
        <v>1177</v>
      </c>
      <c r="M17" s="12">
        <v>260</v>
      </c>
      <c r="N17" s="12">
        <v>492</v>
      </c>
      <c r="O17" s="12">
        <v>0</v>
      </c>
      <c r="P17" s="30">
        <v>908</v>
      </c>
      <c r="Q17" s="30">
        <v>829</v>
      </c>
      <c r="R17" s="30">
        <v>176</v>
      </c>
      <c r="S17" s="19">
        <f t="shared" si="0"/>
        <v>9479</v>
      </c>
    </row>
    <row r="18" spans="1:19" x14ac:dyDescent="0.25">
      <c r="A18" s="7" t="s">
        <v>21</v>
      </c>
      <c r="B18" s="12">
        <v>1012</v>
      </c>
      <c r="C18" s="12">
        <v>0</v>
      </c>
      <c r="D18" s="12">
        <v>1656</v>
      </c>
      <c r="E18" s="17">
        <f t="shared" si="1"/>
        <v>2668</v>
      </c>
      <c r="F18" s="13">
        <v>0</v>
      </c>
      <c r="G18" s="18">
        <f t="shared" si="2"/>
        <v>2668</v>
      </c>
      <c r="H18" s="13">
        <v>0</v>
      </c>
      <c r="I18" s="13">
        <v>1656</v>
      </c>
      <c r="J18" s="18">
        <f t="shared" si="3"/>
        <v>1656</v>
      </c>
      <c r="K18" s="12">
        <v>1380</v>
      </c>
      <c r="L18" s="12">
        <v>1932</v>
      </c>
      <c r="M18" s="12">
        <v>368</v>
      </c>
      <c r="N18" s="12">
        <v>1104</v>
      </c>
      <c r="O18" s="12">
        <v>0</v>
      </c>
      <c r="P18" s="30">
        <v>675</v>
      </c>
      <c r="Q18" s="30">
        <v>1167</v>
      </c>
      <c r="R18" s="30">
        <v>1012</v>
      </c>
      <c r="S18" s="19">
        <f t="shared" si="0"/>
        <v>11962</v>
      </c>
    </row>
    <row r="19" spans="1:19" x14ac:dyDescent="0.25">
      <c r="A19" s="7" t="s">
        <v>22</v>
      </c>
      <c r="B19" s="11">
        <f>B16/B15</f>
        <v>0.61336515513126488</v>
      </c>
      <c r="C19" s="24"/>
      <c r="D19" s="11">
        <f t="shared" ref="D19:S19" si="6">D16/D15</f>
        <v>1.4031413612565444</v>
      </c>
      <c r="E19" s="11">
        <f t="shared" si="6"/>
        <v>0.99001248439450684</v>
      </c>
      <c r="F19" s="24"/>
      <c r="G19" s="11">
        <f t="shared" si="6"/>
        <v>0.99001248439450684</v>
      </c>
      <c r="H19" s="24"/>
      <c r="I19" s="11">
        <f t="shared" si="6"/>
        <v>0.97757847533632292</v>
      </c>
      <c r="J19" s="11">
        <f t="shared" si="6"/>
        <v>0.97757847533632292</v>
      </c>
      <c r="K19" s="11">
        <f t="shared" si="6"/>
        <v>2.5</v>
      </c>
      <c r="L19" s="11">
        <f t="shared" si="6"/>
        <v>3.1489361702127661</v>
      </c>
      <c r="M19" s="11">
        <f t="shared" si="6"/>
        <v>1.6086956521739131</v>
      </c>
      <c r="N19" s="11">
        <f t="shared" si="6"/>
        <v>2.6486486486486487</v>
      </c>
      <c r="O19" s="24"/>
      <c r="P19" s="11">
        <f t="shared" si="6"/>
        <v>1.2716763005780347</v>
      </c>
      <c r="Q19" s="11">
        <f t="shared" si="6"/>
        <v>5.9555555555555557</v>
      </c>
      <c r="R19" s="11">
        <f t="shared" si="6"/>
        <v>0.63846153846153841</v>
      </c>
      <c r="S19" s="11">
        <f t="shared" si="6"/>
        <v>1.3530510585305107</v>
      </c>
    </row>
    <row r="20" spans="1:19" x14ac:dyDescent="0.25">
      <c r="A20" s="7" t="s">
        <v>23</v>
      </c>
      <c r="B20" s="11">
        <f>B17/B18*100</f>
        <v>48.814229249011859</v>
      </c>
      <c r="C20" s="24"/>
      <c r="D20" s="11">
        <f t="shared" ref="D20:S20" si="7">D17/D18*100</f>
        <v>175.36231884057972</v>
      </c>
      <c r="E20" s="11">
        <f t="shared" si="7"/>
        <v>127.36131934032984</v>
      </c>
      <c r="F20" s="24"/>
      <c r="G20" s="11">
        <f t="shared" si="7"/>
        <v>127.36131934032984</v>
      </c>
      <c r="H20" s="24"/>
      <c r="I20" s="11">
        <f t="shared" si="7"/>
        <v>60.507246376811594</v>
      </c>
      <c r="J20" s="11">
        <f t="shared" si="7"/>
        <v>60.507246376811594</v>
      </c>
      <c r="K20" s="11">
        <f t="shared" si="7"/>
        <v>89.637681159420296</v>
      </c>
      <c r="L20" s="11">
        <f t="shared" si="7"/>
        <v>60.921325051759837</v>
      </c>
      <c r="M20" s="11">
        <f t="shared" si="7"/>
        <v>70.652173913043484</v>
      </c>
      <c r="N20" s="11">
        <f t="shared" si="7"/>
        <v>44.565217391304344</v>
      </c>
      <c r="O20" s="24"/>
      <c r="P20" s="11">
        <f t="shared" si="7"/>
        <v>134.51851851851853</v>
      </c>
      <c r="Q20" s="11">
        <f t="shared" si="7"/>
        <v>71.036846615252784</v>
      </c>
      <c r="R20" s="11">
        <f t="shared" si="7"/>
        <v>17.391304347826086</v>
      </c>
      <c r="S20" s="11">
        <f t="shared" si="7"/>
        <v>79.242601571643533</v>
      </c>
    </row>
    <row r="21" spans="1:19" x14ac:dyDescent="0.25">
      <c r="A21" s="7" t="s">
        <v>24</v>
      </c>
      <c r="B21" s="11">
        <f>B15/B23</f>
        <v>38.090909090909093</v>
      </c>
      <c r="C21" s="24"/>
      <c r="D21" s="11">
        <f t="shared" ref="D21:N21" si="8">D15/D23</f>
        <v>21.222222222222221</v>
      </c>
      <c r="E21" s="11">
        <f t="shared" si="8"/>
        <v>27.620689655172413</v>
      </c>
      <c r="F21" s="24"/>
      <c r="G21" s="11">
        <f t="shared" si="8"/>
        <v>27.620689655172413</v>
      </c>
      <c r="H21" s="24"/>
      <c r="I21" s="11">
        <f t="shared" si="8"/>
        <v>12.388888888888889</v>
      </c>
      <c r="J21" s="11">
        <f t="shared" si="8"/>
        <v>12.388888888888889</v>
      </c>
      <c r="K21" s="11">
        <f t="shared" si="8"/>
        <v>2</v>
      </c>
      <c r="L21" s="11">
        <f t="shared" si="8"/>
        <v>2.2380952380952381</v>
      </c>
      <c r="M21" s="11">
        <f t="shared" si="8"/>
        <v>11.5</v>
      </c>
      <c r="N21" s="11">
        <f t="shared" si="8"/>
        <v>9.25</v>
      </c>
      <c r="O21" s="24"/>
      <c r="P21" s="11">
        <f t="shared" ref="P21:R21" si="9">P15/P23</f>
        <v>21.625</v>
      </c>
      <c r="Q21" s="11">
        <f t="shared" si="9"/>
        <v>3.4615384615384617</v>
      </c>
      <c r="R21" s="11">
        <f t="shared" si="9"/>
        <v>11.818181818181818</v>
      </c>
      <c r="S21" s="16">
        <f>S15/S23</f>
        <v>12.259541984732824</v>
      </c>
    </row>
    <row r="22" spans="1:19" x14ac:dyDescent="0.25">
      <c r="A22" s="7" t="s">
        <v>25</v>
      </c>
      <c r="B22" s="11">
        <f>((100-B20)*B19)/B20</f>
        <v>0.64316427197974735</v>
      </c>
      <c r="C22" s="24"/>
      <c r="D22" s="11">
        <f t="shared" ref="D22:N22" si="10">((100-D20)*D19)/D20</f>
        <v>-0.60300289905239923</v>
      </c>
      <c r="E22" s="11">
        <f t="shared" si="10"/>
        <v>-0.21268661377515896</v>
      </c>
      <c r="F22" s="24"/>
      <c r="G22" s="11">
        <f t="shared" si="10"/>
        <v>-0.21268661377515896</v>
      </c>
      <c r="H22" s="24"/>
      <c r="I22" s="11">
        <f t="shared" si="10"/>
        <v>0.63806020246502515</v>
      </c>
      <c r="J22" s="11">
        <f t="shared" si="10"/>
        <v>0.63806020246502515</v>
      </c>
      <c r="K22" s="11">
        <f t="shared" si="10"/>
        <v>0.28900565885206125</v>
      </c>
      <c r="L22" s="11">
        <f t="shared" si="10"/>
        <v>2.019920822863754</v>
      </c>
      <c r="M22" s="11">
        <f t="shared" si="10"/>
        <v>0.66822742474916375</v>
      </c>
      <c r="N22" s="11">
        <f t="shared" si="10"/>
        <v>3.2946605141727101</v>
      </c>
      <c r="O22" s="24"/>
      <c r="P22" s="11">
        <f t="shared" ref="P22:R22" si="11">((100-P20)*P19)/P20</f>
        <v>-0.32632222250515663</v>
      </c>
      <c r="Q22" s="11">
        <f t="shared" si="11"/>
        <v>2.4281999731939417</v>
      </c>
      <c r="R22" s="11">
        <f t="shared" si="11"/>
        <v>3.0326923076923076</v>
      </c>
      <c r="S22" s="16">
        <f>((100-S20)*S19)/S20</f>
        <v>0.35442829183787944</v>
      </c>
    </row>
    <row r="23" spans="1:19" ht="15.75" thickBot="1" x14ac:dyDescent="0.3">
      <c r="A23" s="8" t="s">
        <v>26</v>
      </c>
      <c r="B23" s="14">
        <v>11</v>
      </c>
      <c r="C23" s="25"/>
      <c r="D23" s="14">
        <v>18</v>
      </c>
      <c r="E23" s="21">
        <f>SUM(B23:D23)</f>
        <v>29</v>
      </c>
      <c r="F23" s="33"/>
      <c r="G23" s="22">
        <f>E23+F23</f>
        <v>29</v>
      </c>
      <c r="H23" s="33"/>
      <c r="I23" s="15">
        <v>18</v>
      </c>
      <c r="J23" s="22">
        <f>SUM(H23:I23)</f>
        <v>18</v>
      </c>
      <c r="K23" s="14">
        <v>15</v>
      </c>
      <c r="L23" s="14">
        <v>21</v>
      </c>
      <c r="M23" s="14">
        <v>4</v>
      </c>
      <c r="N23" s="14">
        <v>12</v>
      </c>
      <c r="O23" s="25"/>
      <c r="P23" s="32">
        <v>8</v>
      </c>
      <c r="Q23" s="32">
        <v>13</v>
      </c>
      <c r="R23" s="32">
        <v>11</v>
      </c>
      <c r="S23" s="23">
        <f>G23+J23+K23+L23+M23+N23+O23+P23+Q23+R23</f>
        <v>131</v>
      </c>
    </row>
    <row r="24" spans="1:19" x14ac:dyDescent="0.25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9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7" spans="1:19" x14ac:dyDescent="0.25">
      <c r="A27" s="52" t="s">
        <v>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x14ac:dyDescent="0.25">
      <c r="A28" s="52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x14ac:dyDescent="0.25">
      <c r="A29" s="56" t="s">
        <v>53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</sheetData>
  <sheetProtection algorithmName="SHA-512" hashValue="slVM+qGbrkDF6rVp94xw9cSYX8pK7KkEpelUQFxDe3b9zPUSA34wIFXyBzNGLr20zkmHaa0kiWbZgl1vhAMGEA==" saltValue="3f4QFv7Bygv4WLyWt8y2tA==" spinCount="100000" sheet="1" objects="1" scenarios="1"/>
  <mergeCells count="11">
    <mergeCell ref="A1:P2"/>
    <mergeCell ref="A6:A7"/>
    <mergeCell ref="B6:G6"/>
    <mergeCell ref="H6:J6"/>
    <mergeCell ref="K6:O6"/>
    <mergeCell ref="P6:R6"/>
    <mergeCell ref="A29:S30"/>
    <mergeCell ref="S6:S7"/>
    <mergeCell ref="A27:S27"/>
    <mergeCell ref="A28:S28"/>
    <mergeCell ref="A24:P25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0"/>
  <sheetViews>
    <sheetView workbookViewId="0">
      <selection activeCell="B60" sqref="B60"/>
    </sheetView>
  </sheetViews>
  <sheetFormatPr baseColWidth="10" defaultRowHeight="15" x14ac:dyDescent="0.25"/>
  <sheetData>
    <row r="60" spans="2:2" x14ac:dyDescent="0.25">
      <c r="B60" t="s">
        <v>38</v>
      </c>
    </row>
  </sheetData>
  <sheetProtection algorithmName="SHA-512" hashValue="O1dcwTNWMkxq8M5lHBGKhyNbqPlu/+y59wEr42iU4K9RiamOQcOmiLncPOIFMj7Xo6amBs0uVqf2oVFH07GBig==" saltValue="jf87NNaRyRat9FF0T00b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TRIM 1</vt:lpstr>
      <vt:lpstr>TRIM 2</vt:lpstr>
      <vt:lpstr>TRIM 3</vt:lpstr>
      <vt:lpstr>TRIM 4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cp:lastPrinted>2020-01-17T23:53:09Z</cp:lastPrinted>
  <dcterms:created xsi:type="dcterms:W3CDTF">2018-03-16T23:55:42Z</dcterms:created>
  <dcterms:modified xsi:type="dcterms:W3CDTF">2021-01-14T16:20:19Z</dcterms:modified>
</cp:coreProperties>
</file>